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75" windowWidth="14160" windowHeight="8550" tabRatio="918" firstSheet="1" activeTab="1"/>
  </bookViews>
  <sheets>
    <sheet name="--------" sheetId="4" state="veryHidden" r:id="rId1"/>
    <sheet name="의안제출" sheetId="3" r:id="rId2"/>
    <sheet name="Sheet1" sheetId="5" r:id="rId3"/>
  </sheets>
  <definedNames>
    <definedName name="_xlnm.Print_Area" localSheetId="1">의안제출!$A$1:$U$144</definedName>
  </definedNames>
  <calcPr calcId="125725" calcMode="manual"/>
</workbook>
</file>

<file path=xl/calcChain.xml><?xml version="1.0" encoding="utf-8"?>
<calcChain xmlns="http://schemas.openxmlformats.org/spreadsheetml/2006/main">
  <c r="L28" i="3"/>
  <c r="O28"/>
  <c r="H28"/>
  <c r="P35"/>
  <c r="P34"/>
  <c r="P33"/>
  <c r="P32"/>
  <c r="P31"/>
  <c r="P30"/>
  <c r="P29"/>
  <c r="P144"/>
  <c r="P143"/>
  <c r="P141"/>
  <c r="P139"/>
  <c r="P138"/>
  <c r="P137"/>
  <c r="P136"/>
  <c r="P134"/>
  <c r="P133"/>
  <c r="P132"/>
  <c r="P131"/>
  <c r="P130"/>
  <c r="P129"/>
  <c r="P128"/>
  <c r="P127"/>
  <c r="P126"/>
  <c r="P124"/>
  <c r="P123"/>
  <c r="P122"/>
  <c r="P121"/>
  <c r="P120"/>
  <c r="P119"/>
  <c r="P118"/>
  <c r="P116"/>
  <c r="L117"/>
  <c r="L142"/>
  <c r="L140"/>
  <c r="L135"/>
  <c r="L125"/>
  <c r="L115"/>
  <c r="H142"/>
  <c r="P142"/>
  <c r="H140"/>
  <c r="P140"/>
  <c r="H135"/>
  <c r="H125"/>
  <c r="H117"/>
  <c r="H115"/>
  <c r="P115"/>
  <c r="P108"/>
  <c r="P106"/>
  <c r="P104"/>
  <c r="P103"/>
  <c r="P101"/>
  <c r="P100"/>
  <c r="P98"/>
  <c r="P97"/>
  <c r="P96"/>
  <c r="H95"/>
  <c r="P94"/>
  <c r="P93"/>
  <c r="P92"/>
  <c r="P90"/>
  <c r="P89"/>
  <c r="P87"/>
  <c r="P86"/>
  <c r="P85"/>
  <c r="P84"/>
  <c r="P83"/>
  <c r="P82"/>
  <c r="P80"/>
  <c r="P79"/>
  <c r="P78"/>
  <c r="P77"/>
  <c r="P76"/>
  <c r="P74"/>
  <c r="P73"/>
  <c r="P72"/>
  <c r="P71"/>
  <c r="P69"/>
  <c r="P68"/>
  <c r="P66"/>
  <c r="P64"/>
  <c r="P63"/>
  <c r="P62"/>
  <c r="L95"/>
  <c r="L107"/>
  <c r="L102"/>
  <c r="L99"/>
  <c r="L81"/>
  <c r="L75"/>
  <c r="H107"/>
  <c r="H102"/>
  <c r="H99"/>
  <c r="H81"/>
  <c r="H75"/>
  <c r="L105"/>
  <c r="L91"/>
  <c r="L88"/>
  <c r="L70"/>
  <c r="L61"/>
  <c r="L60"/>
  <c r="L67"/>
  <c r="L65"/>
  <c r="H105"/>
  <c r="H91"/>
  <c r="P91"/>
  <c r="H88"/>
  <c r="P88"/>
  <c r="H70"/>
  <c r="P70"/>
  <c r="H67"/>
  <c r="H65"/>
  <c r="P65"/>
  <c r="H61"/>
  <c r="P54"/>
  <c r="P53"/>
  <c r="P52"/>
  <c r="P51"/>
  <c r="P49"/>
  <c r="P48"/>
  <c r="P47"/>
  <c r="P46"/>
  <c r="P44"/>
  <c r="L45"/>
  <c r="L50"/>
  <c r="L43"/>
  <c r="H50"/>
  <c r="H45"/>
  <c r="P45"/>
  <c r="H43"/>
  <c r="P43"/>
  <c r="H13"/>
  <c r="P14"/>
  <c r="P20"/>
  <c r="P19"/>
  <c r="P18"/>
  <c r="P17"/>
  <c r="P16"/>
  <c r="P15"/>
  <c r="L13"/>
  <c r="O19"/>
  <c r="P105"/>
  <c r="P75"/>
  <c r="H42"/>
  <c r="K52"/>
  <c r="H60"/>
  <c r="K85"/>
  <c r="O67"/>
  <c r="P99"/>
  <c r="P135"/>
  <c r="K43"/>
  <c r="P50"/>
  <c r="O65"/>
  <c r="O88"/>
  <c r="P81"/>
  <c r="P107"/>
  <c r="P95"/>
  <c r="K44"/>
  <c r="P28"/>
  <c r="K28"/>
  <c r="P61"/>
  <c r="P67"/>
  <c r="P117"/>
  <c r="K104"/>
  <c r="K96"/>
  <c r="K60"/>
  <c r="K62"/>
  <c r="K92"/>
  <c r="K95"/>
  <c r="K78"/>
  <c r="K75"/>
  <c r="K106"/>
  <c r="K82"/>
  <c r="K81"/>
  <c r="K72"/>
  <c r="K77"/>
  <c r="K94"/>
  <c r="K99"/>
  <c r="K66"/>
  <c r="O93"/>
  <c r="O105"/>
  <c r="O64"/>
  <c r="O90"/>
  <c r="O66"/>
  <c r="O72"/>
  <c r="O68"/>
  <c r="O74"/>
  <c r="O100"/>
  <c r="O102"/>
  <c r="O101"/>
  <c r="O78"/>
  <c r="O104"/>
  <c r="O107"/>
  <c r="O97"/>
  <c r="O94"/>
  <c r="O79"/>
  <c r="O80"/>
  <c r="O95"/>
  <c r="O98"/>
  <c r="O84"/>
  <c r="O85"/>
  <c r="O60"/>
  <c r="O82"/>
  <c r="O103"/>
  <c r="O62"/>
  <c r="O81"/>
  <c r="O89"/>
  <c r="O71"/>
  <c r="O96"/>
  <c r="O75"/>
  <c r="O77"/>
  <c r="O87"/>
  <c r="O63"/>
  <c r="K88"/>
  <c r="K42"/>
  <c r="K46"/>
  <c r="K48"/>
  <c r="K65"/>
  <c r="P102"/>
  <c r="P125"/>
  <c r="P114"/>
  <c r="P13"/>
  <c r="O61"/>
  <c r="P60"/>
  <c r="O91"/>
  <c r="L114"/>
  <c r="O117"/>
  <c r="K45"/>
  <c r="K61"/>
  <c r="O99"/>
  <c r="O132"/>
  <c r="O129"/>
  <c r="O134"/>
  <c r="O118"/>
  <c r="O120"/>
  <c r="O138"/>
  <c r="O131"/>
  <c r="O133"/>
  <c r="O122"/>
  <c r="O142"/>
  <c r="O144"/>
  <c r="O124"/>
  <c r="O137"/>
  <c r="O126"/>
  <c r="O139"/>
  <c r="O119"/>
  <c r="O141"/>
  <c r="O121"/>
  <c r="O130"/>
  <c r="O123"/>
  <c r="O115"/>
  <c r="O135"/>
  <c r="K79"/>
  <c r="K100"/>
  <c r="K13"/>
  <c r="H114"/>
  <c r="K91"/>
  <c r="K54"/>
  <c r="L42"/>
  <c r="K102"/>
  <c r="K74"/>
  <c r="K107"/>
  <c r="K93"/>
  <c r="K84"/>
  <c r="K87"/>
  <c r="O34"/>
  <c r="K51"/>
  <c r="K53"/>
  <c r="K67"/>
  <c r="K90"/>
  <c r="K73"/>
  <c r="K68"/>
  <c r="K64"/>
  <c r="K108"/>
  <c r="K47"/>
  <c r="K50"/>
  <c r="K49"/>
  <c r="O70"/>
  <c r="O76"/>
  <c r="O92"/>
  <c r="O108"/>
  <c r="O83"/>
  <c r="O69"/>
  <c r="O86"/>
  <c r="O106"/>
  <c r="O73"/>
  <c r="K105"/>
  <c r="K70"/>
  <c r="K86"/>
  <c r="K103"/>
  <c r="K69"/>
  <c r="K89"/>
  <c r="K63"/>
  <c r="K80"/>
  <c r="K101"/>
  <c r="K83"/>
  <c r="K76"/>
  <c r="K71"/>
  <c r="K97"/>
  <c r="K98"/>
  <c r="O140"/>
  <c r="O143"/>
  <c r="O128"/>
  <c r="O114"/>
  <c r="O125"/>
  <c r="O136"/>
  <c r="O127"/>
  <c r="O116"/>
  <c r="K130"/>
  <c r="K143"/>
  <c r="K123"/>
  <c r="K132"/>
  <c r="K116"/>
  <c r="K133"/>
  <c r="K136"/>
  <c r="K115"/>
  <c r="K141"/>
  <c r="K134"/>
  <c r="K118"/>
  <c r="K127"/>
  <c r="K120"/>
  <c r="K137"/>
  <c r="K131"/>
  <c r="K124"/>
  <c r="K135"/>
  <c r="K138"/>
  <c r="K122"/>
  <c r="K144"/>
  <c r="K121"/>
  <c r="K125"/>
  <c r="K126"/>
  <c r="K139"/>
  <c r="K119"/>
  <c r="K128"/>
  <c r="K114"/>
  <c r="K129"/>
  <c r="K140"/>
  <c r="O47"/>
  <c r="O42"/>
  <c r="O44"/>
  <c r="O46"/>
  <c r="O51"/>
  <c r="O45"/>
  <c r="O48"/>
  <c r="O54"/>
  <c r="O52"/>
  <c r="O53"/>
  <c r="O50"/>
  <c r="P42"/>
  <c r="O49"/>
  <c r="K142"/>
  <c r="O43"/>
  <c r="K117"/>
</calcChain>
</file>

<file path=xl/sharedStrings.xml><?xml version="1.0" encoding="utf-8"?>
<sst xmlns="http://schemas.openxmlformats.org/spreadsheetml/2006/main" count="259" uniqueCount="210">
  <si>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</si>
  <si>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</si>
  <si>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</si>
  <si>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</si>
  <si>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</si>
  <si>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%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</si>
  <si>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</si>
  <si>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</si>
  <si>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</si>
  <si>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</si>
  <si>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</si>
  <si>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</si>
  <si>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</si>
  <si>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</si>
  <si>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 xml:space="preserve">    경상적세외수입</t>
    <phoneticPr fontId="2" type="noConversion"/>
  </si>
  <si>
    <t xml:space="preserve">    임시적세외수입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</si>
  <si>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</si>
  <si>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</si>
  <si>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t xml:space="preserve"> </t>
    <phoneticPr fontId="2" type="noConversion"/>
  </si>
  <si>
    <t>기타특별회계</t>
    <phoneticPr fontId="2" type="noConversion"/>
  </si>
  <si>
    <t>비  고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</si>
  <si>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</si>
  <si>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</si>
  <si>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</si>
  <si>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</si>
  <si>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</si>
  <si>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</si>
  <si>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</si>
  <si>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</si>
  <si>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</si>
  <si>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</si>
  <si>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</si>
  <si>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</si>
  <si>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</si>
  <si>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문화및관광일반</t>
    <phoneticPr fontId="2" type="noConversion"/>
  </si>
  <si>
    <t>환경보호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</si>
  <si>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</si>
  <si>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</si>
  <si>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</si>
  <si>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</si>
  <si>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</si>
  <si>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</si>
  <si>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</si>
  <si>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</si>
  <si>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</si>
  <si>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</si>
  <si>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</si>
  <si>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</si>
  <si>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</si>
  <si>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</si>
  <si>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</si>
  <si>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</si>
  <si>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</si>
  <si>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</si>
  <si>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산업·중소기업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</si>
  <si>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</si>
  <si>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</si>
  <si>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</si>
  <si>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수송및교통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</si>
  <si>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</si>
  <si>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</si>
  <si>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</si>
  <si>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</si>
  <si>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</si>
  <si>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</si>
  <si>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</si>
  <si>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 xml:space="preserve">       o  성질별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</si>
  <si>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</si>
  <si>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</si>
  <si>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</si>
  <si>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</si>
  <si>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</si>
  <si>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</si>
  <si>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</si>
  <si>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</si>
  <si>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</si>
  <si>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</si>
  <si>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</si>
  <si>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</si>
  <si>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</si>
  <si>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</si>
  <si>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</si>
  <si>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</si>
  <si>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</si>
  <si>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</si>
  <si>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</si>
  <si>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</si>
  <si>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</si>
  <si>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</si>
  <si>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</si>
  <si>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</si>
  <si>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</si>
  <si>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</si>
  <si>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405  자산취득비</t>
    <phoneticPr fontId="2" type="noConversion"/>
  </si>
  <si>
    <t>702  기금전출금</t>
    <phoneticPr fontId="2" type="noConversion"/>
  </si>
  <si>
    <t xml:space="preserve">       o 기능별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</si>
  <si>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</si>
  <si>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</si>
  <si>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</si>
  <si>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보전수입등및내부거래</t>
    <phoneticPr fontId="2" type="noConversion"/>
  </si>
  <si>
    <t>구   분</t>
  </si>
  <si>
    <t>예 산 액</t>
  </si>
  <si>
    <t>전년도예산액</t>
  </si>
  <si>
    <t>구성비</t>
  </si>
  <si>
    <t>비교증감</t>
  </si>
  <si>
    <t>증감률</t>
  </si>
  <si>
    <t>총    계</t>
  </si>
  <si>
    <t>일반공공행정</t>
  </si>
  <si>
    <t>입법및선거관리</t>
  </si>
  <si>
    <t>지방행정ㆍ재정지원</t>
  </si>
  <si>
    <t>일반행정</t>
  </si>
  <si>
    <t>공공질서및안전</t>
  </si>
  <si>
    <t>재난방재ㆍ민방위</t>
  </si>
  <si>
    <t>교육</t>
  </si>
  <si>
    <t>△27,182</t>
  </si>
  <si>
    <t>△4.41 %</t>
  </si>
  <si>
    <t>유아및초중등교육</t>
  </si>
  <si>
    <t>평생ㆍ직업교육</t>
  </si>
  <si>
    <t>△8.64 %</t>
  </si>
  <si>
    <t>문화및관광</t>
  </si>
  <si>
    <t>문화예술</t>
  </si>
  <si>
    <t>체육</t>
  </si>
  <si>
    <t>문화재</t>
  </si>
  <si>
    <t>문화및관광일반</t>
  </si>
  <si>
    <t>△2,100</t>
  </si>
  <si>
    <t>△24.71 %</t>
  </si>
  <si>
    <t>환경보호</t>
  </si>
  <si>
    <t>상하수도ㆍ수질</t>
  </si>
  <si>
    <t>△20,989</t>
  </si>
  <si>
    <t>△6.90 %</t>
  </si>
  <si>
    <t>폐기물</t>
  </si>
  <si>
    <t>대기</t>
  </si>
  <si>
    <t>자연</t>
  </si>
  <si>
    <t>환경보호일반</t>
  </si>
  <si>
    <t>사회복지</t>
  </si>
  <si>
    <t>기초생활보장</t>
  </si>
  <si>
    <t>△465,263</t>
  </si>
  <si>
    <t>△5.81 %</t>
  </si>
  <si>
    <t>취약계층지원</t>
  </si>
  <si>
    <t>보육ㆍ가족및여성</t>
  </si>
  <si>
    <t>노인ㆍ청소년</t>
  </si>
  <si>
    <t>노동</t>
  </si>
  <si>
    <t>보건</t>
  </si>
  <si>
    <t>△320,612</t>
  </si>
  <si>
    <t>△6.14 %</t>
  </si>
  <si>
    <t>보건의료</t>
  </si>
  <si>
    <t>△325,600</t>
  </si>
  <si>
    <t>△6.29 %</t>
  </si>
  <si>
    <t>식품의약안전</t>
  </si>
  <si>
    <t>농림해양수산</t>
  </si>
  <si>
    <t>△2,147,576</t>
  </si>
  <si>
    <t>△12.77 %</t>
  </si>
  <si>
    <t>농업ㆍ농촌</t>
  </si>
  <si>
    <t>△2,492,814</t>
  </si>
  <si>
    <t>△22.97 %</t>
  </si>
  <si>
    <t>임업ㆍ산촌</t>
  </si>
  <si>
    <t>△513,339</t>
  </si>
  <si>
    <t>△11.45 %</t>
  </si>
  <si>
    <t>해양수산ㆍ어촌</t>
  </si>
  <si>
    <t>산업ㆍ중소기업</t>
  </si>
  <si>
    <t>산업진흥ㆍ고도화</t>
  </si>
  <si>
    <t>에너지및자원개발</t>
  </si>
  <si>
    <t>산업ㆍ중소기업일반</t>
  </si>
  <si>
    <t>수송및교통</t>
  </si>
  <si>
    <t>△1,683,206</t>
  </si>
  <si>
    <t>△48.82 %</t>
  </si>
  <si>
    <t>도로</t>
  </si>
  <si>
    <t>△1,732,375</t>
  </si>
  <si>
    <t>△59.87 %</t>
  </si>
  <si>
    <t>대중교통ㆍ물류등기타</t>
  </si>
  <si>
    <t>국토및지역개발</t>
  </si>
  <si>
    <t>△2,478,289</t>
  </si>
  <si>
    <t>△29.03 %</t>
  </si>
  <si>
    <t>수자원</t>
  </si>
  <si>
    <t>△407,530</t>
  </si>
  <si>
    <t>△37.54 %</t>
  </si>
  <si>
    <t>지역및도시</t>
  </si>
  <si>
    <t>△2,070,759</t>
  </si>
  <si>
    <t>△27.79 %</t>
  </si>
  <si>
    <t>예비비</t>
  </si>
  <si>
    <t>△312,922</t>
  </si>
  <si>
    <t>△12.52 %</t>
  </si>
  <si>
    <t>기타</t>
  </si>
  <si>
    <r>
      <t xml:space="preserve">비  고
</t>
    </r>
    <r>
      <rPr>
        <sz val="10"/>
        <rFont val="굴림체"/>
        <family val="3"/>
        <charset val="129"/>
      </rPr>
      <t>(일시차입
한도액)</t>
    </r>
    <phoneticPr fontId="2" type="noConversion"/>
  </si>
  <si>
    <t>지  방  교  부  세</t>
    <phoneticPr fontId="2" type="noConversion"/>
  </si>
  <si>
    <t>발전소주변지역지원사업</t>
    <phoneticPr fontId="2" type="noConversion"/>
  </si>
  <si>
    <t>의 료 급 여 기 금</t>
    <phoneticPr fontId="2" type="noConversion"/>
  </si>
  <si>
    <t>기   반   시   설</t>
    <phoneticPr fontId="2" type="noConversion"/>
  </si>
  <si>
    <t>주     차     장</t>
    <phoneticPr fontId="2" type="noConversion"/>
  </si>
  <si>
    <t>조 정 교 부 금 등</t>
    <phoneticPr fontId="2" type="noConversion"/>
  </si>
  <si>
    <t>국고보조금등</t>
    <phoneticPr fontId="2" type="noConversion"/>
  </si>
  <si>
    <t>보     조     금</t>
    <phoneticPr fontId="2" type="noConversion"/>
  </si>
  <si>
    <t>시비보조금등</t>
    <phoneticPr fontId="2" type="noConversion"/>
  </si>
  <si>
    <t>보훈</t>
    <phoneticPr fontId="2" type="noConversion"/>
  </si>
  <si>
    <t>(단위:천원)</t>
    <phoneticPr fontId="2" type="noConversion"/>
  </si>
  <si>
    <t>폐기물처리시설특별회계</t>
    <phoneticPr fontId="2" type="noConversion"/>
  </si>
  <si>
    <t>주차장특별회계</t>
    <phoneticPr fontId="2" type="noConversion"/>
  </si>
  <si>
    <t>기반시설특별회계</t>
    <phoneticPr fontId="2" type="noConversion"/>
  </si>
  <si>
    <t>발전소주변지역지원사업특별회계</t>
    <phoneticPr fontId="2" type="noConversion"/>
  </si>
  <si>
    <t>의료급여기금특별회계</t>
    <phoneticPr fontId="2" type="noConversion"/>
  </si>
  <si>
    <t>경  정
예산액</t>
    <phoneticPr fontId="2" type="noConversion"/>
  </si>
  <si>
    <t>기  정
예산액</t>
    <phoneticPr fontId="2" type="noConversion"/>
  </si>
  <si>
    <t>802  반환금기타</t>
    <phoneticPr fontId="2" type="noConversion"/>
  </si>
  <si>
    <t>801  예비비</t>
    <phoneticPr fontId="2" type="noConversion"/>
  </si>
  <si>
    <t>지   방   세</t>
    <phoneticPr fontId="2" type="noConversion"/>
  </si>
  <si>
    <t>2016년도 제2회 일반·특별회계 세입·세출 추가경정예산안</t>
    <phoneticPr fontId="2" type="noConversion"/>
  </si>
  <si>
    <t xml:space="preserve"> ○ 지방자치법 제127조 제1항의 규정에 의거 2016년도 제2회 일반·특별회계 세입·세출 추가경정예산안을 의회 제출하여 의결을 받고자 함.</t>
    <phoneticPr fontId="2" type="noConversion"/>
  </si>
  <si>
    <t xml:space="preserve"> ○  2016년도 제2회 일반·특별회계 세입·세출 추가경정예산안【총  괄】</t>
    <phoneticPr fontId="2" type="noConversion"/>
  </si>
  <si>
    <t xml:space="preserve"> ○ 2016년도 제2회 일반·특별회계 세입·세출 추가경정예산안</t>
    <phoneticPr fontId="2" type="noConversion"/>
  </si>
  <si>
    <t xml:space="preserve">        제출년월일 : 2016.  8.  17.      
        제  출  자 : 울산광역시 북구청장</t>
    <phoneticPr fontId="2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</si>
</sst>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_-* #,##0_-;&quot;△&quot;* #,##0_-;_-* &quot;-&quot;_-;_-@_-"/>
    <numFmt numFmtId="179" formatCode="_-* #,##0.00_-;&quot;△&quot;* #,##0.00_-;_-* &quot;-&quot;_-;_-@_-"/>
    <numFmt numFmtId="180" formatCode="0.00_);[Red]\(0.00\)"/>
  </numFmts>
  <fonts count="2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b/>
      <sz val="9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6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179" fontId="11" fillId="2" borderId="1" xfId="0" applyNumberFormat="1" applyFont="1" applyFill="1" applyBorder="1" applyAlignment="1">
      <alignment horizontal="right" vertical="center" shrinkToFit="1"/>
    </xf>
    <xf numFmtId="179" fontId="4" fillId="2" borderId="1" xfId="0" applyNumberFormat="1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78" fontId="9" fillId="2" borderId="5" xfId="0" applyNumberFormat="1" applyFont="1" applyFill="1" applyBorder="1" applyAlignment="1">
      <alignment horizontal="center" vertical="center"/>
    </xf>
    <xf numFmtId="178" fontId="9" fillId="2" borderId="6" xfId="0" applyNumberFormat="1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wrapText="1"/>
    </xf>
    <xf numFmtId="0" fontId="18" fillId="3" borderId="44" xfId="0" applyFont="1" applyFill="1" applyBorder="1" applyAlignment="1">
      <alignment horizontal="center" wrapText="1"/>
    </xf>
    <xf numFmtId="0" fontId="17" fillId="3" borderId="45" xfId="0" applyFont="1" applyFill="1" applyBorder="1" applyAlignment="1">
      <alignment horizontal="center" wrapText="1"/>
    </xf>
    <xf numFmtId="0" fontId="18" fillId="3" borderId="46" xfId="0" applyFont="1" applyFill="1" applyBorder="1" applyAlignment="1">
      <alignment horizontal="center" wrapText="1"/>
    </xf>
    <xf numFmtId="3" fontId="19" fillId="0" borderId="47" xfId="0" applyNumberFormat="1" applyFont="1" applyBorder="1" applyAlignment="1">
      <alignment horizontal="right" vertical="top" wrapText="1"/>
    </xf>
    <xf numFmtId="10" fontId="19" fillId="0" borderId="47" xfId="0" applyNumberFormat="1" applyFont="1" applyBorder="1" applyAlignment="1">
      <alignment horizontal="right" vertical="top" wrapText="1"/>
    </xf>
    <xf numFmtId="10" fontId="19" fillId="0" borderId="48" xfId="0" applyNumberFormat="1" applyFont="1" applyBorder="1" applyAlignment="1">
      <alignment horizontal="right" vertical="top" wrapText="1"/>
    </xf>
    <xf numFmtId="3" fontId="19" fillId="0" borderId="49" xfId="0" applyNumberFormat="1" applyFont="1" applyBorder="1" applyAlignment="1">
      <alignment horizontal="right" vertical="top" wrapText="1"/>
    </xf>
    <xf numFmtId="10" fontId="19" fillId="0" borderId="49" xfId="0" applyNumberFormat="1" applyFont="1" applyBorder="1" applyAlignment="1">
      <alignment horizontal="right" vertical="top" wrapText="1"/>
    </xf>
    <xf numFmtId="10" fontId="19" fillId="0" borderId="50" xfId="0" applyNumberFormat="1" applyFont="1" applyBorder="1" applyAlignment="1">
      <alignment horizontal="right" vertical="top" wrapText="1"/>
    </xf>
    <xf numFmtId="0" fontId="20" fillId="0" borderId="51" xfId="0" applyFont="1" applyBorder="1" applyAlignment="1">
      <alignment horizontal="left" vertical="top" wrapText="1"/>
    </xf>
    <xf numFmtId="0" fontId="19" fillId="0" borderId="52" xfId="0" applyFont="1" applyBorder="1" applyAlignment="1">
      <alignment horizontal="left" vertical="top" wrapText="1"/>
    </xf>
    <xf numFmtId="0" fontId="19" fillId="0" borderId="49" xfId="0" applyFont="1" applyBorder="1" applyAlignment="1">
      <alignment horizontal="right" vertical="top" wrapText="1"/>
    </xf>
    <xf numFmtId="0" fontId="19" fillId="0" borderId="50" xfId="0" applyFont="1" applyBorder="1" applyAlignment="1">
      <alignment horizontal="right" vertical="top" wrapText="1"/>
    </xf>
    <xf numFmtId="3" fontId="19" fillId="0" borderId="49" xfId="0" applyNumberFormat="1" applyFont="1" applyBorder="1" applyAlignment="1">
      <alignment horizontal="center" vertical="top" wrapText="1"/>
    </xf>
    <xf numFmtId="0" fontId="18" fillId="3" borderId="53" xfId="0" applyFont="1" applyFill="1" applyBorder="1" applyAlignment="1">
      <alignment wrapText="1"/>
    </xf>
    <xf numFmtId="0" fontId="18" fillId="3" borderId="54" xfId="0" applyFont="1" applyFill="1" applyBorder="1" applyAlignment="1">
      <alignment wrapText="1"/>
    </xf>
    <xf numFmtId="10" fontId="19" fillId="0" borderId="0" xfId="0" applyNumberFormat="1" applyFont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179" fontId="11" fillId="2" borderId="8" xfId="0" applyNumberFormat="1" applyFont="1" applyFill="1" applyBorder="1" applyAlignment="1">
      <alignment horizontal="right" vertical="center" shrinkToFit="1"/>
    </xf>
    <xf numFmtId="0" fontId="4" fillId="2" borderId="9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179" fontId="4" fillId="2" borderId="8" xfId="0" applyNumberFormat="1" applyFont="1" applyFill="1" applyBorder="1" applyAlignment="1">
      <alignment vertical="center" shrinkToFit="1"/>
    </xf>
    <xf numFmtId="0" fontId="9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79" fontId="15" fillId="2" borderId="16" xfId="1" applyNumberFormat="1" applyFont="1" applyFill="1" applyBorder="1" applyAlignment="1">
      <alignment vertical="center" shrinkToFit="1"/>
    </xf>
    <xf numFmtId="178" fontId="9" fillId="2" borderId="2" xfId="0" applyNumberFormat="1" applyFont="1" applyFill="1" applyBorder="1" applyAlignment="1">
      <alignment vertical="center"/>
    </xf>
    <xf numFmtId="178" fontId="9" fillId="2" borderId="3" xfId="0" applyNumberFormat="1" applyFont="1" applyFill="1" applyBorder="1" applyAlignment="1">
      <alignment vertical="center"/>
    </xf>
    <xf numFmtId="178" fontId="9" fillId="2" borderId="1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9" fontId="15" fillId="2" borderId="16" xfId="0" applyNumberFormat="1" applyFont="1" applyFill="1" applyBorder="1" applyAlignment="1">
      <alignment horizontal="right" vertical="center" shrinkToFit="1"/>
    </xf>
    <xf numFmtId="179" fontId="8" fillId="2" borderId="16" xfId="0" applyNumberFormat="1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/>
    </xf>
    <xf numFmtId="177" fontId="11" fillId="2" borderId="1" xfId="1" applyNumberFormat="1" applyFont="1" applyFill="1" applyBorder="1" applyAlignment="1">
      <alignment vertical="center" shrinkToFit="1"/>
    </xf>
    <xf numFmtId="177" fontId="11" fillId="2" borderId="8" xfId="1" applyNumberFormat="1" applyFont="1" applyFill="1" applyBorder="1" applyAlignment="1">
      <alignment vertical="center" shrinkToFit="1"/>
    </xf>
    <xf numFmtId="177" fontId="15" fillId="2" borderId="16" xfId="1" applyNumberFormat="1" applyFont="1" applyFill="1" applyBorder="1" applyAlignment="1">
      <alignment vertical="center" shrinkToFit="1"/>
    </xf>
    <xf numFmtId="177" fontId="11" fillId="2" borderId="1" xfId="1" applyNumberFormat="1" applyFont="1" applyFill="1" applyBorder="1" applyAlignment="1">
      <alignment horizontal="right" vertical="center" shrinkToFit="1"/>
    </xf>
    <xf numFmtId="180" fontId="11" fillId="2" borderId="1" xfId="1" applyNumberFormat="1" applyFont="1" applyFill="1" applyBorder="1" applyAlignment="1">
      <alignment vertical="center" shrinkToFit="1"/>
    </xf>
    <xf numFmtId="179" fontId="16" fillId="0" borderId="16" xfId="0" applyNumberFormat="1" applyFont="1" applyFill="1" applyBorder="1" applyAlignment="1">
      <alignment vertical="center" shrinkToFit="1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horizontal="left" vertical="center" indent="1"/>
    </xf>
    <xf numFmtId="179" fontId="10" fillId="0" borderId="1" xfId="0" applyNumberFormat="1" applyFont="1" applyFill="1" applyBorder="1" applyAlignment="1">
      <alignment horizontal="right" vertical="center" shrinkToFit="1"/>
    </xf>
    <xf numFmtId="0" fontId="10" fillId="0" borderId="17" xfId="0" applyFont="1" applyFill="1" applyBorder="1" applyAlignment="1">
      <alignment horizontal="left" vertical="center" indent="1"/>
    </xf>
    <xf numFmtId="179" fontId="10" fillId="0" borderId="8" xfId="0" applyNumberFormat="1" applyFont="1" applyFill="1" applyBorder="1" applyAlignment="1">
      <alignment horizontal="right" vertical="center" shrinkToFit="1"/>
    </xf>
    <xf numFmtId="179" fontId="4" fillId="4" borderId="1" xfId="0" applyNumberFormat="1" applyFont="1" applyFill="1" applyBorder="1" applyAlignment="1">
      <alignment horizontal="center" vertical="center" shrinkToFit="1"/>
    </xf>
    <xf numFmtId="0" fontId="4" fillId="4" borderId="0" xfId="0" applyFont="1" applyFill="1" applyAlignment="1">
      <alignment vertical="center"/>
    </xf>
    <xf numFmtId="179" fontId="4" fillId="4" borderId="1" xfId="0" applyNumberFormat="1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19" xfId="0" applyFont="1" applyFill="1" applyBorder="1" applyAlignment="1">
      <alignment horizontal="left" vertical="center" indent="1"/>
    </xf>
    <xf numFmtId="178" fontId="4" fillId="2" borderId="2" xfId="1" applyNumberFormat="1" applyFont="1" applyFill="1" applyBorder="1" applyAlignment="1">
      <alignment horizontal="center" vertical="center" shrinkToFit="1"/>
    </xf>
    <xf numFmtId="0" fontId="0" fillId="0" borderId="3" xfId="0" applyBorder="1"/>
    <xf numFmtId="0" fontId="0" fillId="0" borderId="19" xfId="0" applyBorder="1"/>
    <xf numFmtId="178" fontId="4" fillId="2" borderId="3" xfId="1" applyNumberFormat="1" applyFont="1" applyFill="1" applyBorder="1" applyAlignment="1">
      <alignment horizontal="center" vertical="center" shrinkToFit="1"/>
    </xf>
    <xf numFmtId="178" fontId="4" fillId="2" borderId="19" xfId="1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  <xf numFmtId="0" fontId="4" fillId="4" borderId="19" xfId="0" applyFont="1" applyFill="1" applyBorder="1" applyAlignment="1">
      <alignment horizontal="left" vertical="center" indent="1"/>
    </xf>
    <xf numFmtId="178" fontId="4" fillId="4" borderId="2" xfId="1" applyNumberFormat="1" applyFont="1" applyFill="1" applyBorder="1" applyAlignment="1">
      <alignment vertical="center" shrinkToFit="1"/>
    </xf>
    <xf numFmtId="0" fontId="0" fillId="4" borderId="3" xfId="0" applyFill="1" applyBorder="1"/>
    <xf numFmtId="0" fontId="0" fillId="4" borderId="19" xfId="0" applyFill="1" applyBorder="1"/>
    <xf numFmtId="178" fontId="4" fillId="4" borderId="2" xfId="1" applyNumberFormat="1" applyFont="1" applyFill="1" applyBorder="1" applyAlignment="1">
      <alignment horizontal="center" vertical="center" shrinkToFit="1"/>
    </xf>
    <xf numFmtId="178" fontId="4" fillId="4" borderId="3" xfId="1" applyNumberFormat="1" applyFont="1" applyFill="1" applyBorder="1" applyAlignment="1">
      <alignment horizontal="center" vertical="center" shrinkToFit="1"/>
    </xf>
    <xf numFmtId="178" fontId="4" fillId="4" borderId="19" xfId="1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0" fillId="2" borderId="31" xfId="0" applyFont="1" applyFill="1" applyBorder="1" applyAlignment="1">
      <alignment horizontal="right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178" fontId="12" fillId="2" borderId="37" xfId="0" applyNumberFormat="1" applyFont="1" applyFill="1" applyBorder="1" applyAlignment="1">
      <alignment vertical="center" shrinkToFit="1"/>
    </xf>
    <xf numFmtId="178" fontId="12" fillId="2" borderId="38" xfId="0" applyNumberFormat="1" applyFont="1" applyFill="1" applyBorder="1" applyAlignment="1">
      <alignment vertical="center" shrinkToFit="1"/>
    </xf>
    <xf numFmtId="178" fontId="12" fillId="2" borderId="40" xfId="0" applyNumberFormat="1" applyFont="1" applyFill="1" applyBorder="1" applyAlignment="1">
      <alignment vertical="center" shrinkToFit="1"/>
    </xf>
    <xf numFmtId="0" fontId="9" fillId="2" borderId="2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1" fontId="9" fillId="2" borderId="2" xfId="1" applyFont="1" applyFill="1" applyBorder="1" applyAlignment="1">
      <alignment vertical="center" shrinkToFit="1"/>
    </xf>
    <xf numFmtId="41" fontId="0" fillId="0" borderId="3" xfId="1" applyFont="1" applyBorder="1"/>
    <xf numFmtId="41" fontId="0" fillId="0" borderId="19" xfId="1" applyFont="1" applyBorder="1"/>
    <xf numFmtId="41" fontId="9" fillId="2" borderId="3" xfId="1" applyFont="1" applyFill="1" applyBorder="1" applyAlignment="1">
      <alignment vertical="center" shrinkToFit="1"/>
    </xf>
    <xf numFmtId="41" fontId="9" fillId="2" borderId="19" xfId="1" applyFont="1" applyFill="1" applyBorder="1" applyAlignment="1">
      <alignment vertical="center" shrinkToFit="1"/>
    </xf>
    <xf numFmtId="41" fontId="9" fillId="2" borderId="10" xfId="1" applyFont="1" applyFill="1" applyBorder="1" applyAlignment="1">
      <alignment vertical="center" shrinkToFit="1"/>
    </xf>
    <xf numFmtId="0" fontId="12" fillId="2" borderId="41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178" fontId="12" fillId="2" borderId="37" xfId="1" applyNumberFormat="1" applyFont="1" applyFill="1" applyBorder="1" applyAlignment="1">
      <alignment vertical="center" shrinkToFit="1"/>
    </xf>
    <xf numFmtId="0" fontId="14" fillId="0" borderId="38" xfId="0" applyFont="1" applyBorder="1"/>
    <xf numFmtId="0" fontId="14" fillId="0" borderId="39" xfId="0" applyFont="1" applyBorder="1"/>
    <xf numFmtId="178" fontId="12" fillId="2" borderId="38" xfId="1" applyNumberFormat="1" applyFont="1" applyFill="1" applyBorder="1" applyAlignment="1">
      <alignment vertical="center" shrinkToFit="1"/>
    </xf>
    <xf numFmtId="178" fontId="12" fillId="2" borderId="39" xfId="1" applyNumberFormat="1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distributed" shrinkToFit="1"/>
    </xf>
    <xf numFmtId="0" fontId="9" fillId="2" borderId="3" xfId="0" applyFont="1" applyFill="1" applyBorder="1" applyAlignment="1">
      <alignment horizontal="center" vertical="distributed" shrinkToFit="1"/>
    </xf>
    <xf numFmtId="0" fontId="9" fillId="2" borderId="19" xfId="0" applyFont="1" applyFill="1" applyBorder="1" applyAlignment="1">
      <alignment horizontal="center" vertical="distributed" shrinkToFit="1"/>
    </xf>
    <xf numFmtId="178" fontId="9" fillId="2" borderId="2" xfId="1" applyNumberFormat="1" applyFont="1" applyFill="1" applyBorder="1" applyAlignment="1">
      <alignment horizontal="center" vertical="center" shrinkToFit="1"/>
    </xf>
    <xf numFmtId="178" fontId="9" fillId="2" borderId="3" xfId="1" applyNumberFormat="1" applyFont="1" applyFill="1" applyBorder="1" applyAlignment="1">
      <alignment horizontal="center" vertical="center" shrinkToFit="1"/>
    </xf>
    <xf numFmtId="178" fontId="9" fillId="2" borderId="19" xfId="1" applyNumberFormat="1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distributed" shrinkToFit="1"/>
    </xf>
    <xf numFmtId="0" fontId="9" fillId="2" borderId="6" xfId="0" applyFont="1" applyFill="1" applyBorder="1" applyAlignment="1">
      <alignment horizontal="center" vertical="distributed" shrinkToFit="1"/>
    </xf>
    <xf numFmtId="0" fontId="9" fillId="2" borderId="18" xfId="0" applyFont="1" applyFill="1" applyBorder="1" applyAlignment="1">
      <alignment horizontal="center" vertical="distributed" shrinkToFit="1"/>
    </xf>
    <xf numFmtId="41" fontId="9" fillId="2" borderId="5" xfId="1" applyFont="1" applyFill="1" applyBorder="1" applyAlignment="1">
      <alignment horizontal="center" vertical="center" shrinkToFit="1"/>
    </xf>
    <xf numFmtId="41" fontId="0" fillId="0" borderId="6" xfId="1" applyFont="1" applyBorder="1"/>
    <xf numFmtId="41" fontId="0" fillId="0" borderId="18" xfId="1" applyFont="1" applyBorder="1"/>
    <xf numFmtId="41" fontId="9" fillId="2" borderId="2" xfId="1" applyFont="1" applyFill="1" applyBorder="1" applyAlignment="1">
      <alignment horizontal="right" vertical="center" shrinkToFit="1"/>
    </xf>
    <xf numFmtId="41" fontId="9" fillId="2" borderId="3" xfId="1" applyFont="1" applyFill="1" applyBorder="1" applyAlignment="1">
      <alignment horizontal="right" vertical="center" shrinkToFit="1"/>
    </xf>
    <xf numFmtId="41" fontId="9" fillId="2" borderId="10" xfId="1" applyFont="1" applyFill="1" applyBorder="1" applyAlignment="1">
      <alignment horizontal="right" vertical="center" shrinkToFit="1"/>
    </xf>
    <xf numFmtId="41" fontId="9" fillId="2" borderId="6" xfId="1" applyFont="1" applyFill="1" applyBorder="1" applyAlignment="1">
      <alignment horizontal="center" vertical="center" shrinkToFit="1"/>
    </xf>
    <xf numFmtId="41" fontId="9" fillId="2" borderId="18" xfId="1" applyFont="1" applyFill="1" applyBorder="1" applyAlignment="1">
      <alignment horizontal="center" vertical="center" shrinkToFit="1"/>
    </xf>
    <xf numFmtId="41" fontId="9" fillId="2" borderId="5" xfId="1" applyFont="1" applyFill="1" applyBorder="1" applyAlignment="1">
      <alignment horizontal="right" vertical="center" shrinkToFit="1"/>
    </xf>
    <xf numFmtId="41" fontId="9" fillId="2" borderId="6" xfId="1" applyFont="1" applyFill="1" applyBorder="1" applyAlignment="1">
      <alignment horizontal="right" vertical="center" shrinkToFit="1"/>
    </xf>
    <xf numFmtId="41" fontId="9" fillId="2" borderId="7" xfId="1" applyFont="1" applyFill="1" applyBorder="1" applyAlignment="1">
      <alignment horizontal="right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178" fontId="12" fillId="2" borderId="37" xfId="1" applyNumberFormat="1" applyFont="1" applyFill="1" applyBorder="1" applyAlignment="1">
      <alignment horizontal="center" vertical="center" shrinkToFit="1"/>
    </xf>
    <xf numFmtId="178" fontId="12" fillId="2" borderId="38" xfId="1" applyNumberFormat="1" applyFont="1" applyFill="1" applyBorder="1" applyAlignment="1">
      <alignment horizontal="center" vertical="center" shrinkToFit="1"/>
    </xf>
    <xf numFmtId="178" fontId="12" fillId="2" borderId="39" xfId="1" applyNumberFormat="1" applyFont="1" applyFill="1" applyBorder="1" applyAlignment="1">
      <alignment horizontal="center" vertical="center" shrinkToFit="1"/>
    </xf>
    <xf numFmtId="178" fontId="9" fillId="2" borderId="2" xfId="0" applyNumberFormat="1" applyFont="1" applyFill="1" applyBorder="1" applyAlignment="1">
      <alignment vertical="center" shrinkToFit="1"/>
    </xf>
    <xf numFmtId="178" fontId="9" fillId="2" borderId="3" xfId="0" applyNumberFormat="1" applyFont="1" applyFill="1" applyBorder="1" applyAlignment="1">
      <alignment vertical="center" shrinkToFit="1"/>
    </xf>
    <xf numFmtId="178" fontId="9" fillId="2" borderId="10" xfId="0" applyNumberFormat="1" applyFont="1" applyFill="1" applyBorder="1" applyAlignment="1">
      <alignment vertical="center" shrinkToFit="1"/>
    </xf>
    <xf numFmtId="178" fontId="9" fillId="2" borderId="2" xfId="1" applyNumberFormat="1" applyFont="1" applyFill="1" applyBorder="1" applyAlignment="1">
      <alignment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2" xfId="0" applyNumberFormat="1" applyFont="1" applyFill="1" applyBorder="1" applyAlignment="1">
      <alignment vertical="center"/>
    </xf>
    <xf numFmtId="178" fontId="9" fillId="2" borderId="3" xfId="0" applyNumberFormat="1" applyFont="1" applyFill="1" applyBorder="1" applyAlignment="1">
      <alignment vertical="center"/>
    </xf>
    <xf numFmtId="178" fontId="9" fillId="2" borderId="10" xfId="0" applyNumberFormat="1" applyFont="1" applyFill="1" applyBorder="1" applyAlignment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178" fontId="8" fillId="2" borderId="37" xfId="1" applyNumberFormat="1" applyFont="1" applyFill="1" applyBorder="1" applyAlignment="1">
      <alignment vertical="center" shrinkToFit="1"/>
    </xf>
    <xf numFmtId="0" fontId="8" fillId="2" borderId="37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8" fillId="2" borderId="40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left" vertical="center" indent="1"/>
    </xf>
    <xf numFmtId="178" fontId="10" fillId="0" borderId="5" xfId="1" applyNumberFormat="1" applyFont="1" applyFill="1" applyBorder="1" applyAlignment="1">
      <alignment horizontal="center" vertical="center" shrinkToFit="1"/>
    </xf>
    <xf numFmtId="178" fontId="10" fillId="0" borderId="6" xfId="1" applyNumberFormat="1" applyFont="1" applyFill="1" applyBorder="1" applyAlignment="1">
      <alignment horizontal="center" vertical="center" shrinkToFit="1"/>
    </xf>
    <xf numFmtId="178" fontId="10" fillId="0" borderId="18" xfId="1" applyNumberFormat="1" applyFont="1" applyFill="1" applyBorder="1" applyAlignment="1">
      <alignment horizontal="center" vertical="center" shrinkToFit="1"/>
    </xf>
    <xf numFmtId="178" fontId="10" fillId="0" borderId="8" xfId="1" applyNumberFormat="1" applyFont="1" applyFill="1" applyBorder="1" applyAlignment="1">
      <alignment horizontal="center" vertical="center" shrinkToFit="1"/>
    </xf>
    <xf numFmtId="0" fontId="13" fillId="0" borderId="8" xfId="0" applyFont="1" applyFill="1" applyBorder="1"/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right" vertical="center"/>
    </xf>
    <xf numFmtId="0" fontId="13" fillId="0" borderId="6" xfId="0" applyFont="1" applyFill="1" applyBorder="1"/>
    <xf numFmtId="0" fontId="13" fillId="0" borderId="18" xfId="0" applyFont="1" applyFill="1" applyBorder="1"/>
    <xf numFmtId="0" fontId="10" fillId="0" borderId="1" xfId="0" applyFont="1" applyFill="1" applyBorder="1" applyAlignment="1">
      <alignment horizontal="left" vertical="center" indent="1"/>
    </xf>
    <xf numFmtId="178" fontId="10" fillId="0" borderId="2" xfId="1" applyNumberFormat="1" applyFont="1" applyFill="1" applyBorder="1" applyAlignment="1">
      <alignment horizontal="center" vertical="center" shrinkToFit="1"/>
    </xf>
    <xf numFmtId="178" fontId="10" fillId="0" borderId="3" xfId="1" applyNumberFormat="1" applyFont="1" applyFill="1" applyBorder="1" applyAlignment="1">
      <alignment horizontal="center" vertical="center" shrinkToFit="1"/>
    </xf>
    <xf numFmtId="178" fontId="10" fillId="0" borderId="19" xfId="1" applyNumberFormat="1" applyFont="1" applyFill="1" applyBorder="1" applyAlignment="1">
      <alignment horizontal="center" vertical="center" shrinkToFit="1"/>
    </xf>
    <xf numFmtId="178" fontId="10" fillId="0" borderId="1" xfId="1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/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left" vertical="center" indent="1"/>
    </xf>
    <xf numFmtId="0" fontId="13" fillId="0" borderId="3" xfId="0" applyFont="1" applyFill="1" applyBorder="1"/>
    <xf numFmtId="0" fontId="13" fillId="0" borderId="19" xfId="0" applyFont="1" applyFill="1" applyBorder="1"/>
    <xf numFmtId="0" fontId="10" fillId="0" borderId="1" xfId="0" applyFont="1" applyFill="1" applyBorder="1" applyAlignment="1">
      <alignment horizontal="left" vertical="distributed" indent="1"/>
    </xf>
    <xf numFmtId="178" fontId="9" fillId="2" borderId="5" xfId="0" applyNumberFormat="1" applyFont="1" applyFill="1" applyBorder="1" applyAlignment="1">
      <alignment vertical="center" shrinkToFit="1"/>
    </xf>
    <xf numFmtId="178" fontId="9" fillId="2" borderId="6" xfId="0" applyNumberFormat="1" applyFont="1" applyFill="1" applyBorder="1" applyAlignment="1">
      <alignment vertical="center" shrinkToFit="1"/>
    </xf>
    <xf numFmtId="178" fontId="9" fillId="2" borderId="7" xfId="0" applyNumberFormat="1" applyFont="1" applyFill="1" applyBorder="1" applyAlignment="1">
      <alignment vertical="center" shrinkToFit="1"/>
    </xf>
    <xf numFmtId="0" fontId="9" fillId="2" borderId="42" xfId="0" applyFont="1" applyFill="1" applyBorder="1" applyAlignment="1">
      <alignment horizontal="center" vertical="center"/>
    </xf>
    <xf numFmtId="178" fontId="9" fillId="2" borderId="5" xfId="1" applyNumberFormat="1" applyFont="1" applyFill="1" applyBorder="1" applyAlignment="1">
      <alignment vertical="center" shrinkToFit="1"/>
    </xf>
    <xf numFmtId="0" fontId="0" fillId="0" borderId="6" xfId="0" applyBorder="1"/>
    <xf numFmtId="0" fontId="0" fillId="0" borderId="18" xfId="0" applyBorder="1"/>
    <xf numFmtId="178" fontId="9" fillId="2" borderId="5" xfId="1" applyNumberFormat="1" applyFont="1" applyFill="1" applyBorder="1" applyAlignment="1">
      <alignment horizontal="center" vertical="center" shrinkToFit="1"/>
    </xf>
    <xf numFmtId="178" fontId="9" fillId="2" borderId="6" xfId="1" applyNumberFormat="1" applyFont="1" applyFill="1" applyBorder="1" applyAlignment="1">
      <alignment horizontal="center" vertical="center" shrinkToFit="1"/>
    </xf>
    <xf numFmtId="178" fontId="9" fillId="2" borderId="18" xfId="1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justify" indent="1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178" fontId="9" fillId="2" borderId="2" xfId="0" applyNumberFormat="1" applyFont="1" applyFill="1" applyBorder="1" applyAlignment="1">
      <alignment horizontal="center" vertical="center" shrinkToFit="1"/>
    </xf>
    <xf numFmtId="178" fontId="9" fillId="2" borderId="3" xfId="0" applyNumberFormat="1" applyFont="1" applyFill="1" applyBorder="1" applyAlignment="1">
      <alignment horizontal="center" vertical="center" shrinkToFit="1"/>
    </xf>
    <xf numFmtId="178" fontId="9" fillId="2" borderId="10" xfId="0" applyNumberFormat="1" applyFont="1" applyFill="1" applyBorder="1" applyAlignment="1">
      <alignment horizontal="center" vertical="center" shrinkToFit="1"/>
    </xf>
    <xf numFmtId="0" fontId="16" fillId="0" borderId="3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178" fontId="16" fillId="0" borderId="34" xfId="1" applyNumberFormat="1" applyFont="1" applyFill="1" applyBorder="1" applyAlignment="1">
      <alignment horizontal="right" vertical="center" shrinkToFit="1"/>
    </xf>
    <xf numFmtId="178" fontId="16" fillId="0" borderId="35" xfId="1" applyNumberFormat="1" applyFont="1" applyFill="1" applyBorder="1" applyAlignment="1">
      <alignment horizontal="right" vertical="center" shrinkToFit="1"/>
    </xf>
    <xf numFmtId="178" fontId="16" fillId="0" borderId="36" xfId="1" applyNumberFormat="1" applyFont="1" applyFill="1" applyBorder="1" applyAlignment="1">
      <alignment horizontal="right" vertical="center" shrinkToFit="1"/>
    </xf>
    <xf numFmtId="178" fontId="16" fillId="0" borderId="37" xfId="1" applyNumberFormat="1" applyFont="1" applyFill="1" applyBorder="1" applyAlignment="1">
      <alignment horizontal="right" vertical="center" shrinkToFit="1"/>
    </xf>
    <xf numFmtId="178" fontId="16" fillId="0" borderId="38" xfId="1" applyNumberFormat="1" applyFont="1" applyFill="1" applyBorder="1" applyAlignment="1">
      <alignment horizontal="right" vertical="center" shrinkToFit="1"/>
    </xf>
    <xf numFmtId="178" fontId="16" fillId="0" borderId="39" xfId="1" applyNumberFormat="1" applyFont="1" applyFill="1" applyBorder="1" applyAlignment="1">
      <alignment horizontal="right" vertical="center" shrinkToFit="1"/>
    </xf>
    <xf numFmtId="0" fontId="16" fillId="0" borderId="37" xfId="0" applyFont="1" applyFill="1" applyBorder="1" applyAlignment="1">
      <alignment vertical="center"/>
    </xf>
    <xf numFmtId="0" fontId="16" fillId="0" borderId="38" xfId="0" applyFont="1" applyFill="1" applyBorder="1" applyAlignment="1">
      <alignment vertical="center"/>
    </xf>
    <xf numFmtId="0" fontId="16" fillId="0" borderId="40" xfId="0" applyFont="1" applyFill="1" applyBorder="1" applyAlignment="1">
      <alignment vertical="center"/>
    </xf>
    <xf numFmtId="178" fontId="9" fillId="2" borderId="2" xfId="0" applyNumberFormat="1" applyFont="1" applyFill="1" applyBorder="1" applyAlignment="1">
      <alignment horizontal="center" vertical="center"/>
    </xf>
    <xf numFmtId="178" fontId="9" fillId="2" borderId="3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center" vertical="center"/>
    </xf>
    <xf numFmtId="178" fontId="12" fillId="2" borderId="37" xfId="0" applyNumberFormat="1" applyFont="1" applyFill="1" applyBorder="1" applyAlignment="1">
      <alignment vertical="center"/>
    </xf>
    <xf numFmtId="178" fontId="12" fillId="2" borderId="38" xfId="0" applyNumberFormat="1" applyFont="1" applyFill="1" applyBorder="1" applyAlignment="1">
      <alignment vertical="center"/>
    </xf>
    <xf numFmtId="178" fontId="12" fillId="2" borderId="40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2" borderId="18" xfId="0" applyFont="1" applyFill="1" applyBorder="1" applyAlignment="1">
      <alignment horizontal="left" vertical="center" indent="1"/>
    </xf>
    <xf numFmtId="178" fontId="4" fillId="2" borderId="5" xfId="1" applyNumberFormat="1" applyFont="1" applyFill="1" applyBorder="1" applyAlignment="1">
      <alignment horizontal="center" vertical="center" shrinkToFit="1"/>
    </xf>
    <xf numFmtId="178" fontId="4" fillId="2" borderId="6" xfId="1" applyNumberFormat="1" applyFont="1" applyFill="1" applyBorder="1" applyAlignment="1">
      <alignment horizontal="center" vertical="center" shrinkToFit="1"/>
    </xf>
    <xf numFmtId="178" fontId="4" fillId="2" borderId="18" xfId="1" applyNumberFormat="1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9" fillId="0" borderId="55" xfId="0" applyFont="1" applyBorder="1" applyAlignment="1">
      <alignment horizontal="left" vertical="top" wrapText="1"/>
    </xf>
    <xf numFmtId="0" fontId="19" fillId="0" borderId="56" xfId="0" applyFont="1" applyBorder="1" applyAlignment="1">
      <alignment horizontal="left" vertical="top" wrapText="1"/>
    </xf>
    <xf numFmtId="0" fontId="18" fillId="3" borderId="60" xfId="0" applyFont="1" applyFill="1" applyBorder="1" applyAlignment="1">
      <alignment horizontal="center" wrapText="1"/>
    </xf>
    <xf numFmtId="0" fontId="18" fillId="3" borderId="61" xfId="0" applyFont="1" applyFill="1" applyBorder="1" applyAlignment="1">
      <alignment horizontal="center" wrapText="1"/>
    </xf>
    <xf numFmtId="0" fontId="18" fillId="3" borderId="62" xfId="0" applyFont="1" applyFill="1" applyBorder="1" applyAlignment="1">
      <alignment horizontal="center" wrapText="1"/>
    </xf>
    <xf numFmtId="0" fontId="18" fillId="3" borderId="63" xfId="0" applyFont="1" applyFill="1" applyBorder="1" applyAlignment="1">
      <alignment horizontal="center" wrapText="1"/>
    </xf>
    <xf numFmtId="0" fontId="18" fillId="3" borderId="64" xfId="0" applyFont="1" applyFill="1" applyBorder="1" applyAlignment="1">
      <alignment horizontal="center" wrapText="1"/>
    </xf>
    <xf numFmtId="0" fontId="18" fillId="3" borderId="65" xfId="0" applyFont="1" applyFill="1" applyBorder="1" applyAlignment="1">
      <alignment horizontal="center" wrapText="1"/>
    </xf>
    <xf numFmtId="0" fontId="19" fillId="0" borderId="66" xfId="0" applyFont="1" applyBorder="1" applyAlignment="1">
      <alignment horizontal="center" vertical="top" wrapText="1"/>
    </xf>
    <xf numFmtId="0" fontId="19" fillId="0" borderId="67" xfId="0" applyFont="1" applyBorder="1" applyAlignment="1">
      <alignment horizontal="center" vertical="top" wrapText="1"/>
    </xf>
    <xf numFmtId="0" fontId="19" fillId="0" borderId="68" xfId="0" applyFont="1" applyBorder="1" applyAlignment="1">
      <alignment horizontal="center" vertical="top" wrapText="1"/>
    </xf>
    <xf numFmtId="0" fontId="19" fillId="0" borderId="69" xfId="0" applyFont="1" applyBorder="1" applyAlignment="1">
      <alignment horizontal="left" vertical="top" wrapText="1"/>
    </xf>
    <xf numFmtId="0" fontId="19" fillId="0" borderId="70" xfId="0" applyFont="1" applyBorder="1" applyAlignment="1">
      <alignment horizontal="left" vertical="top" wrapText="1"/>
    </xf>
    <xf numFmtId="0" fontId="19" fillId="0" borderId="43" xfId="0" applyFont="1" applyBorder="1" applyAlignment="1">
      <alignment horizontal="left" vertical="top" wrapText="1"/>
    </xf>
    <xf numFmtId="0" fontId="19" fillId="0" borderId="57" xfId="0" applyFont="1" applyBorder="1" applyAlignment="1">
      <alignment horizontal="left" vertical="top" wrapText="1"/>
    </xf>
    <xf numFmtId="0" fontId="19" fillId="0" borderId="52" xfId="0" applyFont="1" applyBorder="1" applyAlignment="1">
      <alignment horizontal="left" vertical="top" wrapText="1"/>
    </xf>
    <xf numFmtId="0" fontId="19" fillId="0" borderId="58" xfId="0" applyFont="1" applyBorder="1" applyAlignment="1">
      <alignment horizontal="left" vertical="top" wrapText="1"/>
    </xf>
    <xf numFmtId="0" fontId="19" fillId="0" borderId="59" xfId="0" applyFont="1" applyBorder="1" applyAlignment="1">
      <alignment horizontal="left" vertical="top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361950</xdr:colOff>
      <xdr:row>27</xdr:row>
      <xdr:rowOff>209550</xdr:rowOff>
    </xdr:from>
    <xdr:to>
      <xdr:col>10</xdr:col>
      <xdr:colOff>447675</xdr:colOff>
      <xdr:row>27</xdr:row>
      <xdr:rowOff>247650</xdr:rowOff>
    </xdr:to>
    <xdr:sp macro="" textlink="">
      <xdr:nvSpPr>
        <xdr:cNvPr id="8886" name="Text Box 1"/>
        <xdr:cNvSpPr txBox="1">
          <a:spLocks noChangeArrowheads="1"/>
        </xdr:cNvSpPr>
      </xdr:nvSpPr>
      <xdr:spPr bwMode="auto">
        <a:xfrm>
          <a:off x="3400425" y="1048702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28</xdr:row>
      <xdr:rowOff>209550</xdr:rowOff>
    </xdr:from>
    <xdr:to>
      <xdr:col>10</xdr:col>
      <xdr:colOff>447675</xdr:colOff>
      <xdr:row>28</xdr:row>
      <xdr:rowOff>247650</xdr:rowOff>
    </xdr:to>
    <xdr:sp macro="" textlink="">
      <xdr:nvSpPr>
        <xdr:cNvPr id="8887" name="Text Box 3"/>
        <xdr:cNvSpPr txBox="1">
          <a:spLocks noChangeArrowheads="1"/>
        </xdr:cNvSpPr>
      </xdr:nvSpPr>
      <xdr:spPr bwMode="auto">
        <a:xfrm>
          <a:off x="3400425" y="1082040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447675</xdr:colOff>
      <xdr:row>30</xdr:row>
      <xdr:rowOff>247650</xdr:rowOff>
    </xdr:to>
    <xdr:sp macro="" textlink="">
      <xdr:nvSpPr>
        <xdr:cNvPr id="8888" name="Text Box 5"/>
        <xdr:cNvSpPr txBox="1">
          <a:spLocks noChangeArrowheads="1"/>
        </xdr:cNvSpPr>
      </xdr:nvSpPr>
      <xdr:spPr bwMode="auto">
        <a:xfrm>
          <a:off x="3400425" y="114871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28</xdr:row>
      <xdr:rowOff>209550</xdr:rowOff>
    </xdr:from>
    <xdr:to>
      <xdr:col>10</xdr:col>
      <xdr:colOff>447675</xdr:colOff>
      <xdr:row>28</xdr:row>
      <xdr:rowOff>247650</xdr:rowOff>
    </xdr:to>
    <xdr:sp macro="" textlink="">
      <xdr:nvSpPr>
        <xdr:cNvPr id="8889" name="Text Box 6"/>
        <xdr:cNvSpPr txBox="1">
          <a:spLocks noChangeArrowheads="1"/>
        </xdr:cNvSpPr>
      </xdr:nvSpPr>
      <xdr:spPr bwMode="auto">
        <a:xfrm>
          <a:off x="3400425" y="1082040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29</xdr:row>
      <xdr:rowOff>209550</xdr:rowOff>
    </xdr:from>
    <xdr:to>
      <xdr:col>10</xdr:col>
      <xdr:colOff>447675</xdr:colOff>
      <xdr:row>29</xdr:row>
      <xdr:rowOff>247650</xdr:rowOff>
    </xdr:to>
    <xdr:sp macro="" textlink="">
      <xdr:nvSpPr>
        <xdr:cNvPr id="8890" name="Text Box 7"/>
        <xdr:cNvSpPr txBox="1">
          <a:spLocks noChangeArrowheads="1"/>
        </xdr:cNvSpPr>
      </xdr:nvSpPr>
      <xdr:spPr bwMode="auto">
        <a:xfrm>
          <a:off x="3400425" y="111537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447675</xdr:colOff>
      <xdr:row>30</xdr:row>
      <xdr:rowOff>247650</xdr:rowOff>
    </xdr:to>
    <xdr:sp macro="" textlink="">
      <xdr:nvSpPr>
        <xdr:cNvPr id="8891" name="Text Box 8"/>
        <xdr:cNvSpPr txBox="1">
          <a:spLocks noChangeArrowheads="1"/>
        </xdr:cNvSpPr>
      </xdr:nvSpPr>
      <xdr:spPr bwMode="auto">
        <a:xfrm>
          <a:off x="3400425" y="114871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447675</xdr:colOff>
      <xdr:row>33</xdr:row>
      <xdr:rowOff>247650</xdr:rowOff>
    </xdr:to>
    <xdr:sp macro="" textlink="">
      <xdr:nvSpPr>
        <xdr:cNvPr id="8892" name="Text Box 9"/>
        <xdr:cNvSpPr txBox="1">
          <a:spLocks noChangeArrowheads="1"/>
        </xdr:cNvSpPr>
      </xdr:nvSpPr>
      <xdr:spPr bwMode="auto">
        <a:xfrm>
          <a:off x="3400425" y="124872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447675</xdr:colOff>
      <xdr:row>35</xdr:row>
      <xdr:rowOff>76200</xdr:rowOff>
    </xdr:to>
    <xdr:sp macro="" textlink="">
      <xdr:nvSpPr>
        <xdr:cNvPr id="8893" name="Text Box 10"/>
        <xdr:cNvSpPr txBox="1">
          <a:spLocks noChangeArrowheads="1"/>
        </xdr:cNvSpPr>
      </xdr:nvSpPr>
      <xdr:spPr bwMode="auto">
        <a:xfrm>
          <a:off x="3400425" y="12944475"/>
          <a:ext cx="857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0</xdr:rowOff>
    </xdr:from>
    <xdr:to>
      <xdr:col>10</xdr:col>
      <xdr:colOff>447675</xdr:colOff>
      <xdr:row>33</xdr:row>
      <xdr:rowOff>66675</xdr:rowOff>
    </xdr:to>
    <xdr:sp macro="" textlink="">
      <xdr:nvSpPr>
        <xdr:cNvPr id="8894" name="Text Box 11"/>
        <xdr:cNvSpPr txBox="1">
          <a:spLocks noChangeArrowheads="1"/>
        </xdr:cNvSpPr>
      </xdr:nvSpPr>
      <xdr:spPr bwMode="auto">
        <a:xfrm>
          <a:off x="3400425" y="12277725"/>
          <a:ext cx="857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447675</xdr:colOff>
      <xdr:row>30</xdr:row>
      <xdr:rowOff>247650</xdr:rowOff>
    </xdr:to>
    <xdr:sp macro="" textlink="">
      <xdr:nvSpPr>
        <xdr:cNvPr id="8895" name="Text Box 12"/>
        <xdr:cNvSpPr txBox="1">
          <a:spLocks noChangeArrowheads="1"/>
        </xdr:cNvSpPr>
      </xdr:nvSpPr>
      <xdr:spPr bwMode="auto">
        <a:xfrm>
          <a:off x="3400425" y="114871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0</xdr:rowOff>
    </xdr:from>
    <xdr:to>
      <xdr:col>10</xdr:col>
      <xdr:colOff>447675</xdr:colOff>
      <xdr:row>33</xdr:row>
      <xdr:rowOff>66675</xdr:rowOff>
    </xdr:to>
    <xdr:sp macro="" textlink="">
      <xdr:nvSpPr>
        <xdr:cNvPr id="8896" name="Text Box 13"/>
        <xdr:cNvSpPr txBox="1">
          <a:spLocks noChangeArrowheads="1"/>
        </xdr:cNvSpPr>
      </xdr:nvSpPr>
      <xdr:spPr bwMode="auto">
        <a:xfrm>
          <a:off x="3400425" y="12277725"/>
          <a:ext cx="857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447675</xdr:colOff>
      <xdr:row>34</xdr:row>
      <xdr:rowOff>219075</xdr:rowOff>
    </xdr:to>
    <xdr:sp macro="" textlink="">
      <xdr:nvSpPr>
        <xdr:cNvPr id="8897" name="Text Box 14"/>
        <xdr:cNvSpPr txBox="1">
          <a:spLocks noChangeArrowheads="1"/>
        </xdr:cNvSpPr>
      </xdr:nvSpPr>
      <xdr:spPr bwMode="auto">
        <a:xfrm>
          <a:off x="3400425" y="12820650"/>
          <a:ext cx="85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447675</xdr:colOff>
      <xdr:row>33</xdr:row>
      <xdr:rowOff>247650</xdr:rowOff>
    </xdr:to>
    <xdr:sp macro="" textlink="">
      <xdr:nvSpPr>
        <xdr:cNvPr id="8898" name="Text Box 15"/>
        <xdr:cNvSpPr txBox="1">
          <a:spLocks noChangeArrowheads="1"/>
        </xdr:cNvSpPr>
      </xdr:nvSpPr>
      <xdr:spPr bwMode="auto">
        <a:xfrm>
          <a:off x="3400425" y="124872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447675</xdr:colOff>
      <xdr:row>33</xdr:row>
      <xdr:rowOff>247650</xdr:rowOff>
    </xdr:to>
    <xdr:sp macro="" textlink="">
      <xdr:nvSpPr>
        <xdr:cNvPr id="8899" name="Text Box 16"/>
        <xdr:cNvSpPr txBox="1">
          <a:spLocks noChangeArrowheads="1"/>
        </xdr:cNvSpPr>
      </xdr:nvSpPr>
      <xdr:spPr bwMode="auto">
        <a:xfrm>
          <a:off x="3400425" y="124872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447675</xdr:colOff>
      <xdr:row>35</xdr:row>
      <xdr:rowOff>76200</xdr:rowOff>
    </xdr:to>
    <xdr:sp macro="" textlink="">
      <xdr:nvSpPr>
        <xdr:cNvPr id="8900" name="Text Box 17"/>
        <xdr:cNvSpPr txBox="1">
          <a:spLocks noChangeArrowheads="1"/>
        </xdr:cNvSpPr>
      </xdr:nvSpPr>
      <xdr:spPr bwMode="auto">
        <a:xfrm>
          <a:off x="3400425" y="12944475"/>
          <a:ext cx="857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447675</xdr:colOff>
      <xdr:row>34</xdr:row>
      <xdr:rowOff>219075</xdr:rowOff>
    </xdr:to>
    <xdr:sp macro="" textlink="">
      <xdr:nvSpPr>
        <xdr:cNvPr id="8901" name="Text Box 18"/>
        <xdr:cNvSpPr txBox="1">
          <a:spLocks noChangeArrowheads="1"/>
        </xdr:cNvSpPr>
      </xdr:nvSpPr>
      <xdr:spPr bwMode="auto">
        <a:xfrm>
          <a:off x="3400425" y="12820650"/>
          <a:ext cx="85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447675</xdr:colOff>
      <xdr:row>34</xdr:row>
      <xdr:rowOff>219075</xdr:rowOff>
    </xdr:to>
    <xdr:sp macro="" textlink="">
      <xdr:nvSpPr>
        <xdr:cNvPr id="8902" name="Text Box 19"/>
        <xdr:cNvSpPr txBox="1">
          <a:spLocks noChangeArrowheads="1"/>
        </xdr:cNvSpPr>
      </xdr:nvSpPr>
      <xdr:spPr bwMode="auto">
        <a:xfrm>
          <a:off x="3400425" y="12820650"/>
          <a:ext cx="85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27</xdr:row>
      <xdr:rowOff>209550</xdr:rowOff>
    </xdr:from>
    <xdr:to>
      <xdr:col>14</xdr:col>
      <xdr:colOff>447675</xdr:colOff>
      <xdr:row>27</xdr:row>
      <xdr:rowOff>247650</xdr:rowOff>
    </xdr:to>
    <xdr:sp macro="" textlink="">
      <xdr:nvSpPr>
        <xdr:cNvPr id="8903" name="Text Box 1"/>
        <xdr:cNvSpPr txBox="1">
          <a:spLocks noChangeArrowheads="1"/>
        </xdr:cNvSpPr>
      </xdr:nvSpPr>
      <xdr:spPr bwMode="auto">
        <a:xfrm>
          <a:off x="4895850" y="1048702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28</xdr:row>
      <xdr:rowOff>209550</xdr:rowOff>
    </xdr:from>
    <xdr:to>
      <xdr:col>14</xdr:col>
      <xdr:colOff>447675</xdr:colOff>
      <xdr:row>28</xdr:row>
      <xdr:rowOff>247650</xdr:rowOff>
    </xdr:to>
    <xdr:sp macro="" textlink="">
      <xdr:nvSpPr>
        <xdr:cNvPr id="8904" name="Text Box 3"/>
        <xdr:cNvSpPr txBox="1">
          <a:spLocks noChangeArrowheads="1"/>
        </xdr:cNvSpPr>
      </xdr:nvSpPr>
      <xdr:spPr bwMode="auto">
        <a:xfrm>
          <a:off x="4895850" y="1082040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30</xdr:row>
      <xdr:rowOff>209550</xdr:rowOff>
    </xdr:from>
    <xdr:to>
      <xdr:col>14</xdr:col>
      <xdr:colOff>447675</xdr:colOff>
      <xdr:row>30</xdr:row>
      <xdr:rowOff>247650</xdr:rowOff>
    </xdr:to>
    <xdr:sp macro="" textlink="">
      <xdr:nvSpPr>
        <xdr:cNvPr id="8905" name="Text Box 5"/>
        <xdr:cNvSpPr txBox="1">
          <a:spLocks noChangeArrowheads="1"/>
        </xdr:cNvSpPr>
      </xdr:nvSpPr>
      <xdr:spPr bwMode="auto">
        <a:xfrm>
          <a:off x="4895850" y="114871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28</xdr:row>
      <xdr:rowOff>209550</xdr:rowOff>
    </xdr:from>
    <xdr:to>
      <xdr:col>14</xdr:col>
      <xdr:colOff>447675</xdr:colOff>
      <xdr:row>28</xdr:row>
      <xdr:rowOff>247650</xdr:rowOff>
    </xdr:to>
    <xdr:sp macro="" textlink="">
      <xdr:nvSpPr>
        <xdr:cNvPr id="8906" name="Text Box 6"/>
        <xdr:cNvSpPr txBox="1">
          <a:spLocks noChangeArrowheads="1"/>
        </xdr:cNvSpPr>
      </xdr:nvSpPr>
      <xdr:spPr bwMode="auto">
        <a:xfrm>
          <a:off x="4895850" y="1082040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29</xdr:row>
      <xdr:rowOff>209550</xdr:rowOff>
    </xdr:from>
    <xdr:to>
      <xdr:col>14</xdr:col>
      <xdr:colOff>447675</xdr:colOff>
      <xdr:row>29</xdr:row>
      <xdr:rowOff>247650</xdr:rowOff>
    </xdr:to>
    <xdr:sp macro="" textlink="">
      <xdr:nvSpPr>
        <xdr:cNvPr id="8907" name="Text Box 7"/>
        <xdr:cNvSpPr txBox="1">
          <a:spLocks noChangeArrowheads="1"/>
        </xdr:cNvSpPr>
      </xdr:nvSpPr>
      <xdr:spPr bwMode="auto">
        <a:xfrm>
          <a:off x="4895850" y="111537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30</xdr:row>
      <xdr:rowOff>209550</xdr:rowOff>
    </xdr:from>
    <xdr:to>
      <xdr:col>14</xdr:col>
      <xdr:colOff>447675</xdr:colOff>
      <xdr:row>30</xdr:row>
      <xdr:rowOff>247650</xdr:rowOff>
    </xdr:to>
    <xdr:sp macro="" textlink="">
      <xdr:nvSpPr>
        <xdr:cNvPr id="8908" name="Text Box 8"/>
        <xdr:cNvSpPr txBox="1">
          <a:spLocks noChangeArrowheads="1"/>
        </xdr:cNvSpPr>
      </xdr:nvSpPr>
      <xdr:spPr bwMode="auto">
        <a:xfrm>
          <a:off x="4895850" y="114871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33</xdr:row>
      <xdr:rowOff>209550</xdr:rowOff>
    </xdr:from>
    <xdr:to>
      <xdr:col>14</xdr:col>
      <xdr:colOff>447675</xdr:colOff>
      <xdr:row>33</xdr:row>
      <xdr:rowOff>247650</xdr:rowOff>
    </xdr:to>
    <xdr:sp macro="" textlink="">
      <xdr:nvSpPr>
        <xdr:cNvPr id="8909" name="Text Box 9"/>
        <xdr:cNvSpPr txBox="1">
          <a:spLocks noChangeArrowheads="1"/>
        </xdr:cNvSpPr>
      </xdr:nvSpPr>
      <xdr:spPr bwMode="auto">
        <a:xfrm>
          <a:off x="4895850" y="124872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33</xdr:row>
      <xdr:rowOff>0</xdr:rowOff>
    </xdr:from>
    <xdr:to>
      <xdr:col>14</xdr:col>
      <xdr:colOff>447675</xdr:colOff>
      <xdr:row>33</xdr:row>
      <xdr:rowOff>66675</xdr:rowOff>
    </xdr:to>
    <xdr:sp macro="" textlink="">
      <xdr:nvSpPr>
        <xdr:cNvPr id="8910" name="Text Box 11"/>
        <xdr:cNvSpPr txBox="1">
          <a:spLocks noChangeArrowheads="1"/>
        </xdr:cNvSpPr>
      </xdr:nvSpPr>
      <xdr:spPr bwMode="auto">
        <a:xfrm>
          <a:off x="4895850" y="12277725"/>
          <a:ext cx="857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30</xdr:row>
      <xdr:rowOff>209550</xdr:rowOff>
    </xdr:from>
    <xdr:to>
      <xdr:col>14</xdr:col>
      <xdr:colOff>447675</xdr:colOff>
      <xdr:row>30</xdr:row>
      <xdr:rowOff>247650</xdr:rowOff>
    </xdr:to>
    <xdr:sp macro="" textlink="">
      <xdr:nvSpPr>
        <xdr:cNvPr id="8911" name="Text Box 12"/>
        <xdr:cNvSpPr txBox="1">
          <a:spLocks noChangeArrowheads="1"/>
        </xdr:cNvSpPr>
      </xdr:nvSpPr>
      <xdr:spPr bwMode="auto">
        <a:xfrm>
          <a:off x="4895850" y="114871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33</xdr:row>
      <xdr:rowOff>0</xdr:rowOff>
    </xdr:from>
    <xdr:to>
      <xdr:col>14</xdr:col>
      <xdr:colOff>447675</xdr:colOff>
      <xdr:row>33</xdr:row>
      <xdr:rowOff>66675</xdr:rowOff>
    </xdr:to>
    <xdr:sp macro="" textlink="">
      <xdr:nvSpPr>
        <xdr:cNvPr id="8912" name="Text Box 13"/>
        <xdr:cNvSpPr txBox="1">
          <a:spLocks noChangeArrowheads="1"/>
        </xdr:cNvSpPr>
      </xdr:nvSpPr>
      <xdr:spPr bwMode="auto">
        <a:xfrm>
          <a:off x="4895850" y="12277725"/>
          <a:ext cx="857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34</xdr:row>
      <xdr:rowOff>209550</xdr:rowOff>
    </xdr:from>
    <xdr:to>
      <xdr:col>14</xdr:col>
      <xdr:colOff>447675</xdr:colOff>
      <xdr:row>34</xdr:row>
      <xdr:rowOff>219075</xdr:rowOff>
    </xdr:to>
    <xdr:sp macro="" textlink="">
      <xdr:nvSpPr>
        <xdr:cNvPr id="8913" name="Text Box 14"/>
        <xdr:cNvSpPr txBox="1">
          <a:spLocks noChangeArrowheads="1"/>
        </xdr:cNvSpPr>
      </xdr:nvSpPr>
      <xdr:spPr bwMode="auto">
        <a:xfrm>
          <a:off x="4895850" y="12820650"/>
          <a:ext cx="85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33</xdr:row>
      <xdr:rowOff>209550</xdr:rowOff>
    </xdr:from>
    <xdr:to>
      <xdr:col>14</xdr:col>
      <xdr:colOff>447675</xdr:colOff>
      <xdr:row>33</xdr:row>
      <xdr:rowOff>247650</xdr:rowOff>
    </xdr:to>
    <xdr:sp macro="" textlink="">
      <xdr:nvSpPr>
        <xdr:cNvPr id="8914" name="Text Box 15"/>
        <xdr:cNvSpPr txBox="1">
          <a:spLocks noChangeArrowheads="1"/>
        </xdr:cNvSpPr>
      </xdr:nvSpPr>
      <xdr:spPr bwMode="auto">
        <a:xfrm>
          <a:off x="4895850" y="124872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33</xdr:row>
      <xdr:rowOff>209550</xdr:rowOff>
    </xdr:from>
    <xdr:to>
      <xdr:col>14</xdr:col>
      <xdr:colOff>447675</xdr:colOff>
      <xdr:row>33</xdr:row>
      <xdr:rowOff>247650</xdr:rowOff>
    </xdr:to>
    <xdr:sp macro="" textlink="">
      <xdr:nvSpPr>
        <xdr:cNvPr id="8915" name="Text Box 16"/>
        <xdr:cNvSpPr txBox="1">
          <a:spLocks noChangeArrowheads="1"/>
        </xdr:cNvSpPr>
      </xdr:nvSpPr>
      <xdr:spPr bwMode="auto">
        <a:xfrm>
          <a:off x="4895850" y="124872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34</xdr:row>
      <xdr:rowOff>209550</xdr:rowOff>
    </xdr:from>
    <xdr:to>
      <xdr:col>14</xdr:col>
      <xdr:colOff>447675</xdr:colOff>
      <xdr:row>34</xdr:row>
      <xdr:rowOff>219075</xdr:rowOff>
    </xdr:to>
    <xdr:sp macro="" textlink="">
      <xdr:nvSpPr>
        <xdr:cNvPr id="8916" name="Text Box 18"/>
        <xdr:cNvSpPr txBox="1">
          <a:spLocks noChangeArrowheads="1"/>
        </xdr:cNvSpPr>
      </xdr:nvSpPr>
      <xdr:spPr bwMode="auto">
        <a:xfrm>
          <a:off x="4895850" y="12820650"/>
          <a:ext cx="85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361950</xdr:colOff>
      <xdr:row>34</xdr:row>
      <xdr:rowOff>209550</xdr:rowOff>
    </xdr:from>
    <xdr:to>
      <xdr:col>14</xdr:col>
      <xdr:colOff>447675</xdr:colOff>
      <xdr:row>34</xdr:row>
      <xdr:rowOff>219075</xdr:rowOff>
    </xdr:to>
    <xdr:sp macro="" textlink="">
      <xdr:nvSpPr>
        <xdr:cNvPr id="8917" name="Text Box 19"/>
        <xdr:cNvSpPr txBox="1">
          <a:spLocks noChangeArrowheads="1"/>
        </xdr:cNvSpPr>
      </xdr:nvSpPr>
      <xdr:spPr bwMode="auto">
        <a:xfrm>
          <a:off x="4895850" y="12820650"/>
          <a:ext cx="85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4"/>
  <sheetViews>
    <sheetView tabSelected="1" view="pageLayout" zoomScaleNormal="100" zoomScaleSheetLayoutView="115" workbookViewId="0">
      <selection activeCell="A28" sqref="A28:G28"/>
    </sheetView>
  </sheetViews>
  <sheetFormatPr defaultRowHeight="13.5"/>
  <cols>
    <col min="1" max="1" width="2.109375" style="2" customWidth="1"/>
    <col min="2" max="5" width="3.77734375" style="2" customWidth="1"/>
    <col min="6" max="6" width="3.5546875" style="2" customWidth="1"/>
    <col min="7" max="7" width="2.5546875" style="2" customWidth="1"/>
    <col min="8" max="8" width="4.44140625" style="2" customWidth="1"/>
    <col min="9" max="9" width="3.77734375" style="2" customWidth="1"/>
    <col min="10" max="10" width="3.88671875" style="2" customWidth="1"/>
    <col min="11" max="11" width="5.33203125" style="2" customWidth="1"/>
    <col min="12" max="12" width="4.109375" style="2" customWidth="1"/>
    <col min="13" max="13" width="3.77734375" style="2" customWidth="1"/>
    <col min="14" max="14" width="4.21875" style="2" customWidth="1"/>
    <col min="15" max="15" width="5.33203125" style="2" customWidth="1"/>
    <col min="16" max="17" width="3.77734375" style="2" customWidth="1"/>
    <col min="18" max="18" width="4.109375" style="2" customWidth="1"/>
    <col min="19" max="19" width="3.44140625" style="2" customWidth="1"/>
    <col min="20" max="20" width="3.33203125" style="2" customWidth="1"/>
    <col min="21" max="21" width="3.44140625" style="2" customWidth="1"/>
    <col min="22" max="23" width="3.77734375" style="2" customWidth="1"/>
    <col min="24" max="16384" width="8.88671875" style="2"/>
  </cols>
  <sheetData>
    <row r="1" spans="1:26" s="54" customFormat="1" ht="22.5">
      <c r="A1" s="96" t="s">
        <v>205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6" ht="25.7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>
      <c r="A3" s="97" t="s">
        <v>0</v>
      </c>
      <c r="B3" s="98"/>
      <c r="C3" s="99">
        <v>219</v>
      </c>
      <c r="D3" s="100"/>
      <c r="E3" s="3"/>
      <c r="F3" s="3"/>
      <c r="G3" s="3"/>
      <c r="H3" s="3"/>
      <c r="I3" s="3"/>
      <c r="J3" s="3"/>
      <c r="K3" s="101" t="s">
        <v>209</v>
      </c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3"/>
      <c r="W3" s="3"/>
      <c r="X3" s="3"/>
      <c r="Y3" s="3"/>
      <c r="Z3" s="3"/>
    </row>
    <row r="4" spans="1:26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7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6" customFormat="1" ht="28.15" customHeight="1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4" customFormat="1" ht="50.1" customHeight="1">
      <c r="A6" s="101" t="s">
        <v>206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6" ht="24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6" customFormat="1" ht="28.15" customHeight="1">
      <c r="A8" s="5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4" customFormat="1" ht="31.5" customHeight="1">
      <c r="A9" s="4" t="s">
        <v>207</v>
      </c>
    </row>
    <row r="10" spans="1:26" ht="24.95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02" t="s">
        <v>194</v>
      </c>
      <c r="S10" s="102"/>
      <c r="T10" s="102"/>
      <c r="U10" s="102"/>
      <c r="V10" s="3"/>
      <c r="W10" s="3"/>
      <c r="X10" s="3"/>
      <c r="Y10" s="3"/>
      <c r="Z10" s="3"/>
    </row>
    <row r="11" spans="1:26" ht="35.1" customHeight="1">
      <c r="A11" s="103" t="s">
        <v>3</v>
      </c>
      <c r="B11" s="104"/>
      <c r="C11" s="104"/>
      <c r="D11" s="104"/>
      <c r="E11" s="104"/>
      <c r="F11" s="104"/>
      <c r="G11" s="105"/>
      <c r="H11" s="109" t="s">
        <v>200</v>
      </c>
      <c r="I11" s="110"/>
      <c r="J11" s="110"/>
      <c r="K11" s="15"/>
      <c r="L11" s="109" t="s">
        <v>201</v>
      </c>
      <c r="M11" s="113"/>
      <c r="N11" s="113"/>
      <c r="O11" s="15"/>
      <c r="P11" s="116" t="s">
        <v>4</v>
      </c>
      <c r="Q11" s="104"/>
      <c r="R11" s="105"/>
      <c r="S11" s="109" t="s">
        <v>183</v>
      </c>
      <c r="T11" s="113"/>
      <c r="U11" s="118"/>
      <c r="V11" s="3"/>
      <c r="W11" s="3"/>
      <c r="X11" s="3"/>
      <c r="Y11" s="3"/>
      <c r="Z11" s="3"/>
    </row>
    <row r="12" spans="1:26" ht="35.1" customHeight="1" thickBot="1">
      <c r="A12" s="106"/>
      <c r="B12" s="107"/>
      <c r="C12" s="107"/>
      <c r="D12" s="107"/>
      <c r="E12" s="107"/>
      <c r="F12" s="107"/>
      <c r="G12" s="108"/>
      <c r="H12" s="111"/>
      <c r="I12" s="112"/>
      <c r="J12" s="112"/>
      <c r="K12" s="48" t="s">
        <v>5</v>
      </c>
      <c r="L12" s="114"/>
      <c r="M12" s="115"/>
      <c r="N12" s="115"/>
      <c r="O12" s="48" t="s">
        <v>5</v>
      </c>
      <c r="P12" s="117"/>
      <c r="Q12" s="107"/>
      <c r="R12" s="108"/>
      <c r="S12" s="114"/>
      <c r="T12" s="115"/>
      <c r="U12" s="119"/>
      <c r="V12" s="3"/>
      <c r="W12" s="3"/>
      <c r="X12" s="3"/>
      <c r="Y12" s="3"/>
      <c r="Z12" s="3"/>
    </row>
    <row r="13" spans="1:26" ht="35.1" customHeight="1" thickTop="1">
      <c r="A13" s="132" t="s">
        <v>6</v>
      </c>
      <c r="B13" s="133"/>
      <c r="C13" s="133"/>
      <c r="D13" s="133"/>
      <c r="E13" s="133"/>
      <c r="F13" s="133"/>
      <c r="G13" s="134"/>
      <c r="H13" s="135">
        <f>H14+H15</f>
        <v>280409763</v>
      </c>
      <c r="I13" s="136"/>
      <c r="J13" s="137"/>
      <c r="K13" s="60">
        <f>H13/$H$13*100</f>
        <v>100</v>
      </c>
      <c r="L13" s="135">
        <f>SUM(L14,L15)</f>
        <v>267482216</v>
      </c>
      <c r="M13" s="136"/>
      <c r="N13" s="137"/>
      <c r="O13" s="60">
        <v>100</v>
      </c>
      <c r="P13" s="135">
        <f t="shared" ref="P13:P20" si="0">H13-L13</f>
        <v>12927547</v>
      </c>
      <c r="Q13" s="138"/>
      <c r="R13" s="139"/>
      <c r="S13" s="120">
        <v>8412293</v>
      </c>
      <c r="T13" s="121"/>
      <c r="U13" s="122"/>
      <c r="V13" s="3"/>
      <c r="W13" s="3"/>
      <c r="X13" s="3"/>
      <c r="Y13" s="3"/>
      <c r="Z13" s="3"/>
    </row>
    <row r="14" spans="1:26" ht="35.1" customHeight="1">
      <c r="A14" s="123" t="s">
        <v>7</v>
      </c>
      <c r="B14" s="124"/>
      <c r="C14" s="124"/>
      <c r="D14" s="124"/>
      <c r="E14" s="124"/>
      <c r="F14" s="124"/>
      <c r="G14" s="125"/>
      <c r="H14" s="126">
        <v>276585030</v>
      </c>
      <c r="I14" s="127"/>
      <c r="J14" s="128"/>
      <c r="K14" s="58">
        <v>98.64</v>
      </c>
      <c r="L14" s="126">
        <v>263652483</v>
      </c>
      <c r="M14" s="127"/>
      <c r="N14" s="128"/>
      <c r="O14" s="58">
        <v>98.57</v>
      </c>
      <c r="P14" s="126">
        <f t="shared" si="0"/>
        <v>12932547</v>
      </c>
      <c r="Q14" s="129"/>
      <c r="R14" s="130"/>
      <c r="S14" s="126">
        <v>8297551</v>
      </c>
      <c r="T14" s="129"/>
      <c r="U14" s="131"/>
      <c r="V14" s="3"/>
      <c r="W14" s="3"/>
      <c r="X14" s="3"/>
      <c r="Y14" s="3"/>
      <c r="Z14" s="3"/>
    </row>
    <row r="15" spans="1:26" ht="35.1" customHeight="1">
      <c r="A15" s="123" t="s">
        <v>8</v>
      </c>
      <c r="B15" s="124"/>
      <c r="C15" s="124"/>
      <c r="D15" s="124"/>
      <c r="E15" s="124"/>
      <c r="F15" s="124"/>
      <c r="G15" s="125"/>
      <c r="H15" s="126">
        <v>3824733</v>
      </c>
      <c r="I15" s="127"/>
      <c r="J15" s="128"/>
      <c r="K15" s="58">
        <v>1.36</v>
      </c>
      <c r="L15" s="126">
        <v>3829733</v>
      </c>
      <c r="M15" s="127"/>
      <c r="N15" s="128"/>
      <c r="O15" s="58">
        <v>1.43</v>
      </c>
      <c r="P15" s="143">
        <f t="shared" si="0"/>
        <v>-5000</v>
      </c>
      <c r="Q15" s="144"/>
      <c r="R15" s="145"/>
      <c r="S15" s="126">
        <v>114742</v>
      </c>
      <c r="T15" s="129"/>
      <c r="U15" s="131"/>
      <c r="V15" s="3"/>
      <c r="W15" s="3"/>
      <c r="X15" s="3"/>
      <c r="Y15" s="3"/>
      <c r="Z15" s="3"/>
    </row>
    <row r="16" spans="1:26" ht="35.1" customHeight="1">
      <c r="A16" s="146" t="s">
        <v>19</v>
      </c>
      <c r="B16" s="140" t="s">
        <v>199</v>
      </c>
      <c r="C16" s="141"/>
      <c r="D16" s="141"/>
      <c r="E16" s="141"/>
      <c r="F16" s="141"/>
      <c r="G16" s="142"/>
      <c r="H16" s="126">
        <v>273212</v>
      </c>
      <c r="I16" s="127"/>
      <c r="J16" s="128"/>
      <c r="K16" s="58">
        <v>0.1</v>
      </c>
      <c r="L16" s="126">
        <v>278212</v>
      </c>
      <c r="M16" s="127"/>
      <c r="N16" s="128"/>
      <c r="O16" s="58">
        <v>0.1</v>
      </c>
      <c r="P16" s="143">
        <f t="shared" si="0"/>
        <v>-5000</v>
      </c>
      <c r="Q16" s="144"/>
      <c r="R16" s="145"/>
      <c r="S16" s="155">
        <v>8196</v>
      </c>
      <c r="T16" s="156"/>
      <c r="U16" s="157"/>
      <c r="V16" s="3"/>
      <c r="W16" s="3"/>
      <c r="X16" s="3"/>
      <c r="Y16" s="3"/>
      <c r="Z16" s="3"/>
    </row>
    <row r="17" spans="1:26" ht="35.1" customHeight="1">
      <c r="A17" s="147"/>
      <c r="B17" s="163" t="s">
        <v>198</v>
      </c>
      <c r="C17" s="164"/>
      <c r="D17" s="164"/>
      <c r="E17" s="164"/>
      <c r="F17" s="164"/>
      <c r="G17" s="165"/>
      <c r="H17" s="126">
        <v>42390</v>
      </c>
      <c r="I17" s="127"/>
      <c r="J17" s="128"/>
      <c r="K17" s="58">
        <v>0.02</v>
      </c>
      <c r="L17" s="126">
        <v>42390</v>
      </c>
      <c r="M17" s="127"/>
      <c r="N17" s="128"/>
      <c r="O17" s="61">
        <v>0.02</v>
      </c>
      <c r="P17" s="126">
        <f t="shared" si="0"/>
        <v>0</v>
      </c>
      <c r="Q17" s="129"/>
      <c r="R17" s="130"/>
      <c r="S17" s="155">
        <v>1272</v>
      </c>
      <c r="T17" s="156"/>
      <c r="U17" s="157"/>
      <c r="V17" s="3"/>
      <c r="W17" s="3"/>
      <c r="X17" s="3"/>
      <c r="Y17" s="3"/>
      <c r="Z17" s="3"/>
    </row>
    <row r="18" spans="1:26" ht="35.1" customHeight="1">
      <c r="A18" s="147"/>
      <c r="B18" s="163" t="s">
        <v>195</v>
      </c>
      <c r="C18" s="164"/>
      <c r="D18" s="164"/>
      <c r="E18" s="164"/>
      <c r="F18" s="164"/>
      <c r="G18" s="165"/>
      <c r="H18" s="126">
        <v>1244313</v>
      </c>
      <c r="I18" s="127"/>
      <c r="J18" s="128"/>
      <c r="K18" s="58">
        <v>0.44</v>
      </c>
      <c r="L18" s="126">
        <v>1244313</v>
      </c>
      <c r="M18" s="127"/>
      <c r="N18" s="128"/>
      <c r="O18" s="61">
        <v>0.47</v>
      </c>
      <c r="P18" s="126">
        <f t="shared" si="0"/>
        <v>0</v>
      </c>
      <c r="Q18" s="129"/>
      <c r="R18" s="130"/>
      <c r="S18" s="155">
        <v>37329</v>
      </c>
      <c r="T18" s="156"/>
      <c r="U18" s="157"/>
      <c r="V18" s="3"/>
      <c r="W18" s="3"/>
      <c r="X18" s="3"/>
      <c r="Y18" s="3"/>
      <c r="Z18" s="3"/>
    </row>
    <row r="19" spans="1:26" ht="35.1" customHeight="1">
      <c r="A19" s="147"/>
      <c r="B19" s="140" t="s">
        <v>197</v>
      </c>
      <c r="C19" s="141"/>
      <c r="D19" s="141"/>
      <c r="E19" s="141"/>
      <c r="F19" s="141"/>
      <c r="G19" s="142"/>
      <c r="H19" s="126">
        <v>10483</v>
      </c>
      <c r="I19" s="127"/>
      <c r="J19" s="128"/>
      <c r="K19" s="62">
        <v>0</v>
      </c>
      <c r="L19" s="126">
        <v>10483</v>
      </c>
      <c r="M19" s="127"/>
      <c r="N19" s="128"/>
      <c r="O19" s="58">
        <f>L19/$L$13*100</f>
        <v>3.9191390578280534E-3</v>
      </c>
      <c r="P19" s="126">
        <f t="shared" si="0"/>
        <v>0</v>
      </c>
      <c r="Q19" s="129"/>
      <c r="R19" s="130"/>
      <c r="S19" s="155">
        <v>314</v>
      </c>
      <c r="T19" s="156"/>
      <c r="U19" s="157"/>
      <c r="V19" s="3"/>
      <c r="W19" s="3"/>
      <c r="X19" s="3"/>
      <c r="Y19" s="3"/>
      <c r="Z19" s="3"/>
    </row>
    <row r="20" spans="1:26" ht="35.1" customHeight="1" thickBot="1">
      <c r="A20" s="148"/>
      <c r="B20" s="149" t="s">
        <v>196</v>
      </c>
      <c r="C20" s="150"/>
      <c r="D20" s="150"/>
      <c r="E20" s="150"/>
      <c r="F20" s="150"/>
      <c r="G20" s="151"/>
      <c r="H20" s="152">
        <v>2254335</v>
      </c>
      <c r="I20" s="153"/>
      <c r="J20" s="154"/>
      <c r="K20" s="59">
        <v>0.8</v>
      </c>
      <c r="L20" s="152">
        <v>2254335</v>
      </c>
      <c r="M20" s="153"/>
      <c r="N20" s="154"/>
      <c r="O20" s="59">
        <v>0.84</v>
      </c>
      <c r="P20" s="152">
        <f t="shared" si="0"/>
        <v>0</v>
      </c>
      <c r="Q20" s="158"/>
      <c r="R20" s="159"/>
      <c r="S20" s="160">
        <v>67630</v>
      </c>
      <c r="T20" s="161"/>
      <c r="U20" s="162"/>
      <c r="V20" s="3"/>
      <c r="W20" s="3"/>
      <c r="X20" s="3"/>
      <c r="Y20" s="3"/>
      <c r="Z20" s="3"/>
    </row>
    <row r="21" spans="1:26" ht="2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s="6" customFormat="1" ht="30" customHeight="1">
      <c r="A22" s="5" t="s">
        <v>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40.700000000000003" customHeight="1">
      <c r="A23" s="4" t="s">
        <v>208</v>
      </c>
    </row>
    <row r="24" spans="1:26" ht="10.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6" s="5" customFormat="1" ht="24.95" customHeight="1" thickBot="1">
      <c r="A25" s="5" t="s">
        <v>10</v>
      </c>
      <c r="R25" s="102" t="s">
        <v>194</v>
      </c>
      <c r="S25" s="102"/>
      <c r="T25" s="102"/>
      <c r="U25" s="102"/>
    </row>
    <row r="26" spans="1:26" ht="20.100000000000001" customHeight="1">
      <c r="A26" s="103" t="s">
        <v>3</v>
      </c>
      <c r="B26" s="104"/>
      <c r="C26" s="104"/>
      <c r="D26" s="104"/>
      <c r="E26" s="104"/>
      <c r="F26" s="104"/>
      <c r="G26" s="105"/>
      <c r="H26" s="109" t="s">
        <v>200</v>
      </c>
      <c r="I26" s="110"/>
      <c r="J26" s="110"/>
      <c r="K26" s="15"/>
      <c r="L26" s="109" t="s">
        <v>201</v>
      </c>
      <c r="M26" s="113"/>
      <c r="N26" s="113"/>
      <c r="O26" s="15"/>
      <c r="P26" s="116" t="s">
        <v>4</v>
      </c>
      <c r="Q26" s="104"/>
      <c r="R26" s="105"/>
      <c r="S26" s="109" t="s">
        <v>20</v>
      </c>
      <c r="T26" s="113"/>
      <c r="U26" s="118"/>
      <c r="V26" s="3"/>
      <c r="W26" s="3"/>
      <c r="X26" s="3"/>
      <c r="Y26" s="3"/>
      <c r="Z26" s="3"/>
    </row>
    <row r="27" spans="1:26" ht="20.100000000000001" customHeight="1" thickBot="1">
      <c r="A27" s="106"/>
      <c r="B27" s="107"/>
      <c r="C27" s="107"/>
      <c r="D27" s="107"/>
      <c r="E27" s="107"/>
      <c r="F27" s="107"/>
      <c r="G27" s="108"/>
      <c r="H27" s="111"/>
      <c r="I27" s="112"/>
      <c r="J27" s="112"/>
      <c r="K27" s="48" t="s">
        <v>5</v>
      </c>
      <c r="L27" s="114"/>
      <c r="M27" s="115"/>
      <c r="N27" s="115"/>
      <c r="O27" s="48" t="s">
        <v>5</v>
      </c>
      <c r="P27" s="117"/>
      <c r="Q27" s="107"/>
      <c r="R27" s="108"/>
      <c r="S27" s="114"/>
      <c r="T27" s="115"/>
      <c r="U27" s="119"/>
      <c r="V27" s="3"/>
      <c r="W27" s="3"/>
      <c r="X27" s="3"/>
      <c r="Y27" s="3"/>
      <c r="Z27" s="3"/>
    </row>
    <row r="28" spans="1:26" ht="26.25" customHeight="1" thickTop="1">
      <c r="A28" s="132" t="s">
        <v>6</v>
      </c>
      <c r="B28" s="133"/>
      <c r="C28" s="133"/>
      <c r="D28" s="133"/>
      <c r="E28" s="133"/>
      <c r="F28" s="133"/>
      <c r="G28" s="134"/>
      <c r="H28" s="135">
        <f>H29+H30</f>
        <v>280409763</v>
      </c>
      <c r="I28" s="136"/>
      <c r="J28" s="137"/>
      <c r="K28" s="50">
        <f>H28/$H$28*100</f>
        <v>100</v>
      </c>
      <c r="L28" s="135">
        <f>L29+L30</f>
        <v>267482216</v>
      </c>
      <c r="M28" s="136"/>
      <c r="N28" s="137"/>
      <c r="O28" s="50">
        <f>L28/$L$28*100</f>
        <v>100</v>
      </c>
      <c r="P28" s="135">
        <f t="shared" ref="P28:P35" si="1">H28-L28</f>
        <v>12927547</v>
      </c>
      <c r="Q28" s="138"/>
      <c r="R28" s="139"/>
      <c r="S28" s="260"/>
      <c r="T28" s="261"/>
      <c r="U28" s="262"/>
    </row>
    <row r="29" spans="1:26" ht="26.25" customHeight="1">
      <c r="A29" s="123" t="s">
        <v>7</v>
      </c>
      <c r="B29" s="124"/>
      <c r="C29" s="124"/>
      <c r="D29" s="124"/>
      <c r="E29" s="124"/>
      <c r="F29" s="124"/>
      <c r="G29" s="125"/>
      <c r="H29" s="126">
        <v>276585030</v>
      </c>
      <c r="I29" s="127"/>
      <c r="J29" s="128"/>
      <c r="K29" s="58">
        <v>98.64</v>
      </c>
      <c r="L29" s="126">
        <v>263652483</v>
      </c>
      <c r="M29" s="127"/>
      <c r="N29" s="128"/>
      <c r="O29" s="58">
        <v>98.57</v>
      </c>
      <c r="P29" s="126">
        <f t="shared" si="1"/>
        <v>12932547</v>
      </c>
      <c r="Q29" s="129"/>
      <c r="R29" s="130"/>
      <c r="S29" s="177"/>
      <c r="T29" s="178"/>
      <c r="U29" s="179"/>
    </row>
    <row r="30" spans="1:26" ht="26.25" customHeight="1">
      <c r="A30" s="123" t="s">
        <v>8</v>
      </c>
      <c r="B30" s="124"/>
      <c r="C30" s="124"/>
      <c r="D30" s="124"/>
      <c r="E30" s="124"/>
      <c r="F30" s="124"/>
      <c r="G30" s="125"/>
      <c r="H30" s="126">
        <v>3824733</v>
      </c>
      <c r="I30" s="127"/>
      <c r="J30" s="128"/>
      <c r="K30" s="58">
        <v>1.36</v>
      </c>
      <c r="L30" s="126">
        <v>3829733</v>
      </c>
      <c r="M30" s="127"/>
      <c r="N30" s="128"/>
      <c r="O30" s="58">
        <v>1.43</v>
      </c>
      <c r="P30" s="143">
        <f t="shared" si="1"/>
        <v>-5000</v>
      </c>
      <c r="Q30" s="144"/>
      <c r="R30" s="145"/>
      <c r="S30" s="177"/>
      <c r="T30" s="178"/>
      <c r="U30" s="179"/>
    </row>
    <row r="31" spans="1:26" ht="26.25" customHeight="1">
      <c r="A31" s="146" t="s">
        <v>19</v>
      </c>
      <c r="B31" s="166" t="s">
        <v>186</v>
      </c>
      <c r="C31" s="124"/>
      <c r="D31" s="124"/>
      <c r="E31" s="124"/>
      <c r="F31" s="124"/>
      <c r="G31" s="125"/>
      <c r="H31" s="126">
        <v>273212</v>
      </c>
      <c r="I31" s="127"/>
      <c r="J31" s="128"/>
      <c r="K31" s="58">
        <v>0.1</v>
      </c>
      <c r="L31" s="126">
        <v>278212</v>
      </c>
      <c r="M31" s="127"/>
      <c r="N31" s="128"/>
      <c r="O31" s="58">
        <v>0.1</v>
      </c>
      <c r="P31" s="143">
        <f t="shared" si="1"/>
        <v>-5000</v>
      </c>
      <c r="Q31" s="144"/>
      <c r="R31" s="145"/>
      <c r="S31" s="177"/>
      <c r="T31" s="178"/>
      <c r="U31" s="179"/>
    </row>
    <row r="32" spans="1:26" ht="26.25" customHeight="1">
      <c r="A32" s="147"/>
      <c r="B32" s="163" t="s">
        <v>185</v>
      </c>
      <c r="C32" s="164"/>
      <c r="D32" s="164"/>
      <c r="E32" s="164"/>
      <c r="F32" s="164"/>
      <c r="G32" s="165"/>
      <c r="H32" s="126">
        <v>42390</v>
      </c>
      <c r="I32" s="127"/>
      <c r="J32" s="128"/>
      <c r="K32" s="58">
        <v>0.02</v>
      </c>
      <c r="L32" s="126">
        <v>42390</v>
      </c>
      <c r="M32" s="127"/>
      <c r="N32" s="128"/>
      <c r="O32" s="61">
        <v>0.02</v>
      </c>
      <c r="P32" s="126">
        <f t="shared" si="1"/>
        <v>0</v>
      </c>
      <c r="Q32" s="129"/>
      <c r="R32" s="130"/>
      <c r="S32" s="51"/>
      <c r="T32" s="52"/>
      <c r="U32" s="53"/>
    </row>
    <row r="33" spans="1:26" ht="26.25" customHeight="1">
      <c r="A33" s="147"/>
      <c r="B33" s="163" t="s">
        <v>195</v>
      </c>
      <c r="C33" s="164"/>
      <c r="D33" s="164"/>
      <c r="E33" s="164"/>
      <c r="F33" s="164"/>
      <c r="G33" s="165"/>
      <c r="H33" s="126">
        <v>1244313</v>
      </c>
      <c r="I33" s="127"/>
      <c r="J33" s="128"/>
      <c r="K33" s="58">
        <v>0.44</v>
      </c>
      <c r="L33" s="126">
        <v>1244313</v>
      </c>
      <c r="M33" s="127"/>
      <c r="N33" s="128"/>
      <c r="O33" s="61">
        <v>0.47</v>
      </c>
      <c r="P33" s="126">
        <f t="shared" si="1"/>
        <v>0</v>
      </c>
      <c r="Q33" s="129"/>
      <c r="R33" s="130"/>
      <c r="S33" s="51"/>
      <c r="T33" s="52"/>
      <c r="U33" s="53"/>
    </row>
    <row r="34" spans="1:26" ht="26.25" customHeight="1">
      <c r="A34" s="147"/>
      <c r="B34" s="166" t="s">
        <v>187</v>
      </c>
      <c r="C34" s="124"/>
      <c r="D34" s="124"/>
      <c r="E34" s="124"/>
      <c r="F34" s="124"/>
      <c r="G34" s="125"/>
      <c r="H34" s="126">
        <v>10483</v>
      </c>
      <c r="I34" s="127"/>
      <c r="J34" s="128"/>
      <c r="K34" s="62">
        <v>0</v>
      </c>
      <c r="L34" s="126">
        <v>10483</v>
      </c>
      <c r="M34" s="127"/>
      <c r="N34" s="128"/>
      <c r="O34" s="58">
        <f>L34/$L$13*100</f>
        <v>3.9191390578280534E-3</v>
      </c>
      <c r="P34" s="126">
        <f t="shared" si="1"/>
        <v>0</v>
      </c>
      <c r="Q34" s="129"/>
      <c r="R34" s="130"/>
      <c r="S34" s="257"/>
      <c r="T34" s="258"/>
      <c r="U34" s="259"/>
    </row>
    <row r="35" spans="1:26" ht="26.25" customHeight="1" thickBot="1">
      <c r="A35" s="148"/>
      <c r="B35" s="174" t="s">
        <v>188</v>
      </c>
      <c r="C35" s="175"/>
      <c r="D35" s="175"/>
      <c r="E35" s="175"/>
      <c r="F35" s="175"/>
      <c r="G35" s="176"/>
      <c r="H35" s="152">
        <v>2254335</v>
      </c>
      <c r="I35" s="153"/>
      <c r="J35" s="154"/>
      <c r="K35" s="59">
        <v>0.8</v>
      </c>
      <c r="L35" s="152">
        <v>2254335</v>
      </c>
      <c r="M35" s="153"/>
      <c r="N35" s="154"/>
      <c r="O35" s="59">
        <v>0.84</v>
      </c>
      <c r="P35" s="152">
        <f t="shared" si="1"/>
        <v>0</v>
      </c>
      <c r="Q35" s="158"/>
      <c r="R35" s="159"/>
      <c r="S35" s="16"/>
      <c r="T35" s="17"/>
      <c r="U35" s="18"/>
    </row>
    <row r="36" spans="1:26" ht="14.45" customHeight="1"/>
    <row r="37" spans="1:26" s="5" customFormat="1" ht="20.100000000000001" customHeight="1">
      <c r="A37" s="5" t="s">
        <v>98</v>
      </c>
    </row>
    <row r="38" spans="1:26" ht="15" customHeight="1">
      <c r="A38" s="9" t="s">
        <v>11</v>
      </c>
    </row>
    <row r="39" spans="1:26" ht="15" customHeight="1" thickBot="1">
      <c r="R39" s="196" t="s">
        <v>194</v>
      </c>
      <c r="S39" s="196"/>
      <c r="T39" s="196"/>
      <c r="U39" s="196"/>
    </row>
    <row r="40" spans="1:26" ht="20.100000000000001" customHeight="1">
      <c r="A40" s="103" t="s">
        <v>3</v>
      </c>
      <c r="B40" s="104"/>
      <c r="C40" s="104"/>
      <c r="D40" s="104"/>
      <c r="E40" s="104"/>
      <c r="F40" s="104"/>
      <c r="G40" s="105"/>
      <c r="H40" s="109" t="s">
        <v>200</v>
      </c>
      <c r="I40" s="110"/>
      <c r="J40" s="110"/>
      <c r="K40" s="15"/>
      <c r="L40" s="109" t="s">
        <v>201</v>
      </c>
      <c r="M40" s="113"/>
      <c r="N40" s="113"/>
      <c r="O40" s="15"/>
      <c r="P40" s="116" t="s">
        <v>4</v>
      </c>
      <c r="Q40" s="104"/>
      <c r="R40" s="105"/>
      <c r="S40" s="109" t="s">
        <v>20</v>
      </c>
      <c r="T40" s="113"/>
      <c r="U40" s="118"/>
      <c r="V40" s="3"/>
      <c r="W40" s="3"/>
      <c r="X40" s="3"/>
      <c r="Y40" s="3"/>
      <c r="Z40" s="3"/>
    </row>
    <row r="41" spans="1:26" ht="20.100000000000001" customHeight="1" thickBot="1">
      <c r="A41" s="106"/>
      <c r="B41" s="107"/>
      <c r="C41" s="107"/>
      <c r="D41" s="107"/>
      <c r="E41" s="107"/>
      <c r="F41" s="107"/>
      <c r="G41" s="108"/>
      <c r="H41" s="111"/>
      <c r="I41" s="112"/>
      <c r="J41" s="112"/>
      <c r="K41" s="48" t="s">
        <v>5</v>
      </c>
      <c r="L41" s="114"/>
      <c r="M41" s="115"/>
      <c r="N41" s="115"/>
      <c r="O41" s="48" t="s">
        <v>5</v>
      </c>
      <c r="P41" s="117"/>
      <c r="Q41" s="107"/>
      <c r="R41" s="108"/>
      <c r="S41" s="114"/>
      <c r="T41" s="115"/>
      <c r="U41" s="119"/>
      <c r="V41" s="3"/>
      <c r="W41" s="3"/>
      <c r="X41" s="3"/>
      <c r="Y41" s="3"/>
      <c r="Z41" s="3"/>
    </row>
    <row r="42" spans="1:26" ht="25.5" customHeight="1" thickTop="1">
      <c r="A42" s="132" t="s">
        <v>6</v>
      </c>
      <c r="B42" s="133"/>
      <c r="C42" s="133"/>
      <c r="D42" s="133"/>
      <c r="E42" s="133"/>
      <c r="F42" s="133"/>
      <c r="G42" s="134"/>
      <c r="H42" s="135">
        <f>SUM(H43,H45,H48,H49,H50,H53,H54)</f>
        <v>276585030</v>
      </c>
      <c r="I42" s="136"/>
      <c r="J42" s="137"/>
      <c r="K42" s="55">
        <f t="shared" ref="K42:K54" si="2">H42/$H$42*100</f>
        <v>100</v>
      </c>
      <c r="L42" s="135">
        <f>SUM(L43,L45,L48,L49,L50,L53,L54)</f>
        <v>263652483</v>
      </c>
      <c r="M42" s="136"/>
      <c r="N42" s="137"/>
      <c r="O42" s="55">
        <f t="shared" ref="O42:O54" si="3">L42/$L$42*100</f>
        <v>100</v>
      </c>
      <c r="P42" s="167">
        <f t="shared" ref="P42:P54" si="4">H42-L42</f>
        <v>12932547</v>
      </c>
      <c r="Q42" s="168"/>
      <c r="R42" s="169"/>
      <c r="S42" s="120"/>
      <c r="T42" s="121"/>
      <c r="U42" s="122"/>
    </row>
    <row r="43" spans="1:26" ht="25.5" customHeight="1">
      <c r="A43" s="123" t="s">
        <v>12</v>
      </c>
      <c r="B43" s="124"/>
      <c r="C43" s="124"/>
      <c r="D43" s="124"/>
      <c r="E43" s="124"/>
      <c r="F43" s="124"/>
      <c r="G43" s="125"/>
      <c r="H43" s="173">
        <f>H44</f>
        <v>55770000</v>
      </c>
      <c r="I43" s="80"/>
      <c r="J43" s="81"/>
      <c r="K43" s="11">
        <f t="shared" si="2"/>
        <v>20.163781098347947</v>
      </c>
      <c r="L43" s="173">
        <f>L44</f>
        <v>53370000</v>
      </c>
      <c r="M43" s="80"/>
      <c r="N43" s="81"/>
      <c r="O43" s="11">
        <f t="shared" si="3"/>
        <v>20.242555424748264</v>
      </c>
      <c r="P43" s="143">
        <f t="shared" si="4"/>
        <v>2400000</v>
      </c>
      <c r="Q43" s="144"/>
      <c r="R43" s="145"/>
      <c r="S43" s="170"/>
      <c r="T43" s="171"/>
      <c r="U43" s="172"/>
    </row>
    <row r="44" spans="1:26" ht="25.5" customHeight="1">
      <c r="A44" s="57" t="s">
        <v>8</v>
      </c>
      <c r="B44" s="163" t="s">
        <v>204</v>
      </c>
      <c r="C44" s="164"/>
      <c r="D44" s="164"/>
      <c r="E44" s="164"/>
      <c r="F44" s="164"/>
      <c r="G44" s="165"/>
      <c r="H44" s="173">
        <v>55770000</v>
      </c>
      <c r="I44" s="80"/>
      <c r="J44" s="81"/>
      <c r="K44" s="11">
        <f t="shared" si="2"/>
        <v>20.163781098347947</v>
      </c>
      <c r="L44" s="173">
        <v>53370000</v>
      </c>
      <c r="M44" s="80"/>
      <c r="N44" s="81"/>
      <c r="O44" s="11">
        <f t="shared" si="3"/>
        <v>20.242555424748264</v>
      </c>
      <c r="P44" s="143">
        <f t="shared" si="4"/>
        <v>2400000</v>
      </c>
      <c r="Q44" s="144"/>
      <c r="R44" s="145"/>
      <c r="S44" s="170"/>
      <c r="T44" s="171"/>
      <c r="U44" s="172"/>
    </row>
    <row r="45" spans="1:26" ht="25.5" customHeight="1">
      <c r="A45" s="123" t="s">
        <v>13</v>
      </c>
      <c r="B45" s="124"/>
      <c r="C45" s="124"/>
      <c r="D45" s="124"/>
      <c r="E45" s="124"/>
      <c r="F45" s="124"/>
      <c r="G45" s="125"/>
      <c r="H45" s="173">
        <f>H46+H47</f>
        <v>20181097</v>
      </c>
      <c r="I45" s="80"/>
      <c r="J45" s="81"/>
      <c r="K45" s="11">
        <f t="shared" si="2"/>
        <v>7.2965254120947911</v>
      </c>
      <c r="L45" s="173">
        <f>L46+L47</f>
        <v>19354297</v>
      </c>
      <c r="M45" s="80"/>
      <c r="N45" s="81"/>
      <c r="O45" s="11">
        <f t="shared" si="3"/>
        <v>7.3408362325190009</v>
      </c>
      <c r="P45" s="143">
        <f t="shared" si="4"/>
        <v>826800</v>
      </c>
      <c r="Q45" s="144"/>
      <c r="R45" s="145"/>
      <c r="S45" s="170"/>
      <c r="T45" s="171"/>
      <c r="U45" s="172"/>
    </row>
    <row r="46" spans="1:26" ht="25.5" customHeight="1">
      <c r="A46" s="226"/>
      <c r="B46" s="223" t="s">
        <v>14</v>
      </c>
      <c r="C46" s="224"/>
      <c r="D46" s="224"/>
      <c r="E46" s="224"/>
      <c r="F46" s="224"/>
      <c r="G46" s="225"/>
      <c r="H46" s="173">
        <v>15909609</v>
      </c>
      <c r="I46" s="80"/>
      <c r="J46" s="81"/>
      <c r="K46" s="11">
        <f t="shared" si="2"/>
        <v>5.7521583868801578</v>
      </c>
      <c r="L46" s="173">
        <v>15651030</v>
      </c>
      <c r="M46" s="80"/>
      <c r="N46" s="81"/>
      <c r="O46" s="11">
        <f t="shared" si="3"/>
        <v>5.9362346304927458</v>
      </c>
      <c r="P46" s="143">
        <f t="shared" si="4"/>
        <v>258579</v>
      </c>
      <c r="Q46" s="144"/>
      <c r="R46" s="145"/>
      <c r="S46" s="170"/>
      <c r="T46" s="171"/>
      <c r="U46" s="172"/>
    </row>
    <row r="47" spans="1:26" ht="25.5" customHeight="1">
      <c r="A47" s="227"/>
      <c r="B47" s="223" t="s">
        <v>15</v>
      </c>
      <c r="C47" s="224"/>
      <c r="D47" s="224"/>
      <c r="E47" s="224"/>
      <c r="F47" s="224"/>
      <c r="G47" s="225"/>
      <c r="H47" s="173">
        <v>4271488</v>
      </c>
      <c r="I47" s="80"/>
      <c r="J47" s="81"/>
      <c r="K47" s="11">
        <f t="shared" si="2"/>
        <v>1.5443670252146329</v>
      </c>
      <c r="L47" s="173">
        <v>3703267</v>
      </c>
      <c r="M47" s="80"/>
      <c r="N47" s="81"/>
      <c r="O47" s="11">
        <f t="shared" si="3"/>
        <v>1.4046016020262553</v>
      </c>
      <c r="P47" s="143">
        <f t="shared" si="4"/>
        <v>568221</v>
      </c>
      <c r="Q47" s="144"/>
      <c r="R47" s="145"/>
      <c r="S47" s="170"/>
      <c r="T47" s="171"/>
      <c r="U47" s="172"/>
    </row>
    <row r="48" spans="1:26" ht="25.5" customHeight="1">
      <c r="A48" s="123" t="s">
        <v>184</v>
      </c>
      <c r="B48" s="124"/>
      <c r="C48" s="124"/>
      <c r="D48" s="124"/>
      <c r="E48" s="124"/>
      <c r="F48" s="124"/>
      <c r="G48" s="125"/>
      <c r="H48" s="173">
        <v>5837263</v>
      </c>
      <c r="I48" s="80"/>
      <c r="J48" s="81"/>
      <c r="K48" s="11">
        <f t="shared" si="2"/>
        <v>2.11047683961782</v>
      </c>
      <c r="L48" s="173">
        <v>5277263</v>
      </c>
      <c r="M48" s="80"/>
      <c r="N48" s="81"/>
      <c r="O48" s="11">
        <f t="shared" si="3"/>
        <v>2.0015980657386794</v>
      </c>
      <c r="P48" s="143">
        <f t="shared" si="4"/>
        <v>560000</v>
      </c>
      <c r="Q48" s="144"/>
      <c r="R48" s="145"/>
      <c r="S48" s="170"/>
      <c r="T48" s="171"/>
      <c r="U48" s="172"/>
    </row>
    <row r="49" spans="1:26" ht="25.5" customHeight="1">
      <c r="A49" s="123" t="s">
        <v>189</v>
      </c>
      <c r="B49" s="124"/>
      <c r="C49" s="124"/>
      <c r="D49" s="124"/>
      <c r="E49" s="124"/>
      <c r="F49" s="124"/>
      <c r="G49" s="125"/>
      <c r="H49" s="173">
        <v>46925120</v>
      </c>
      <c r="I49" s="80"/>
      <c r="J49" s="81"/>
      <c r="K49" s="11">
        <f t="shared" si="2"/>
        <v>16.965892911847035</v>
      </c>
      <c r="L49" s="173">
        <v>46625120</v>
      </c>
      <c r="M49" s="80"/>
      <c r="N49" s="81"/>
      <c r="O49" s="11">
        <f t="shared" si="3"/>
        <v>17.68430908348396</v>
      </c>
      <c r="P49" s="143">
        <f t="shared" si="4"/>
        <v>300000</v>
      </c>
      <c r="Q49" s="144"/>
      <c r="R49" s="145"/>
      <c r="S49" s="170"/>
      <c r="T49" s="171"/>
      <c r="U49" s="172"/>
    </row>
    <row r="50" spans="1:26" ht="25.5" customHeight="1">
      <c r="A50" s="123" t="s">
        <v>191</v>
      </c>
      <c r="B50" s="124"/>
      <c r="C50" s="124"/>
      <c r="D50" s="124"/>
      <c r="E50" s="124"/>
      <c r="F50" s="124"/>
      <c r="G50" s="125"/>
      <c r="H50" s="173">
        <f>H51+H52</f>
        <v>127704871</v>
      </c>
      <c r="I50" s="80"/>
      <c r="J50" s="81"/>
      <c r="K50" s="11">
        <f t="shared" si="2"/>
        <v>46.172011189470382</v>
      </c>
      <c r="L50" s="173">
        <f>L51+L52</f>
        <v>124861920</v>
      </c>
      <c r="M50" s="80"/>
      <c r="N50" s="81"/>
      <c r="O50" s="11">
        <f t="shared" si="3"/>
        <v>47.358522316666367</v>
      </c>
      <c r="P50" s="143">
        <f t="shared" si="4"/>
        <v>2842951</v>
      </c>
      <c r="Q50" s="144"/>
      <c r="R50" s="145"/>
      <c r="S50" s="170"/>
      <c r="T50" s="171"/>
      <c r="U50" s="172"/>
    </row>
    <row r="51" spans="1:26" ht="25.5" customHeight="1">
      <c r="A51" s="226"/>
      <c r="B51" s="166" t="s">
        <v>190</v>
      </c>
      <c r="C51" s="124"/>
      <c r="D51" s="124"/>
      <c r="E51" s="124"/>
      <c r="F51" s="124"/>
      <c r="G51" s="125"/>
      <c r="H51" s="173">
        <v>80604900</v>
      </c>
      <c r="I51" s="80"/>
      <c r="J51" s="81"/>
      <c r="K51" s="11">
        <f t="shared" si="2"/>
        <v>29.14290046717279</v>
      </c>
      <c r="L51" s="173">
        <v>79193520</v>
      </c>
      <c r="M51" s="80"/>
      <c r="N51" s="81"/>
      <c r="O51" s="11">
        <f t="shared" si="3"/>
        <v>30.037084839439952</v>
      </c>
      <c r="P51" s="143">
        <f t="shared" si="4"/>
        <v>1411380</v>
      </c>
      <c r="Q51" s="144"/>
      <c r="R51" s="145"/>
      <c r="S51" s="170"/>
      <c r="T51" s="171"/>
      <c r="U51" s="172"/>
    </row>
    <row r="52" spans="1:26" ht="25.5" customHeight="1">
      <c r="A52" s="227"/>
      <c r="B52" s="166" t="s">
        <v>192</v>
      </c>
      <c r="C52" s="124"/>
      <c r="D52" s="124"/>
      <c r="E52" s="124"/>
      <c r="F52" s="124"/>
      <c r="G52" s="125"/>
      <c r="H52" s="173">
        <v>47099971</v>
      </c>
      <c r="I52" s="80"/>
      <c r="J52" s="81"/>
      <c r="K52" s="11">
        <f t="shared" si="2"/>
        <v>17.029110722297588</v>
      </c>
      <c r="L52" s="173">
        <v>45668400</v>
      </c>
      <c r="M52" s="80"/>
      <c r="N52" s="81"/>
      <c r="O52" s="11">
        <f t="shared" si="3"/>
        <v>17.321437477226414</v>
      </c>
      <c r="P52" s="143">
        <f t="shared" si="4"/>
        <v>1431571</v>
      </c>
      <c r="Q52" s="144"/>
      <c r="R52" s="145"/>
      <c r="S52" s="170"/>
      <c r="T52" s="171"/>
      <c r="U52" s="172"/>
    </row>
    <row r="53" spans="1:26" ht="25.5" customHeight="1">
      <c r="A53" s="123" t="s">
        <v>99</v>
      </c>
      <c r="B53" s="124"/>
      <c r="C53" s="124"/>
      <c r="D53" s="124"/>
      <c r="E53" s="124"/>
      <c r="F53" s="124"/>
      <c r="G53" s="125"/>
      <c r="H53" s="143">
        <v>20166679</v>
      </c>
      <c r="I53" s="80"/>
      <c r="J53" s="81"/>
      <c r="K53" s="11">
        <f t="shared" si="2"/>
        <v>7.2913125486220283</v>
      </c>
      <c r="L53" s="143">
        <v>14163883</v>
      </c>
      <c r="M53" s="80"/>
      <c r="N53" s="81"/>
      <c r="O53" s="11">
        <f t="shared" si="3"/>
        <v>5.3721788768437282</v>
      </c>
      <c r="P53" s="143">
        <f t="shared" si="4"/>
        <v>6002796</v>
      </c>
      <c r="Q53" s="144"/>
      <c r="R53" s="145"/>
      <c r="S53" s="242"/>
      <c r="T53" s="243"/>
      <c r="U53" s="244"/>
    </row>
    <row r="54" spans="1:26" ht="25.5" customHeight="1" thickBot="1">
      <c r="A54" s="215" t="s">
        <v>16</v>
      </c>
      <c r="B54" s="175"/>
      <c r="C54" s="175"/>
      <c r="D54" s="175"/>
      <c r="E54" s="175"/>
      <c r="F54" s="175"/>
      <c r="G54" s="176"/>
      <c r="H54" s="216">
        <v>0</v>
      </c>
      <c r="I54" s="217"/>
      <c r="J54" s="218"/>
      <c r="K54" s="40">
        <f t="shared" si="2"/>
        <v>0</v>
      </c>
      <c r="L54" s="216">
        <v>0</v>
      </c>
      <c r="M54" s="217"/>
      <c r="N54" s="218"/>
      <c r="O54" s="40">
        <f t="shared" si="3"/>
        <v>0</v>
      </c>
      <c r="P54" s="219">
        <f t="shared" si="4"/>
        <v>0</v>
      </c>
      <c r="Q54" s="220"/>
      <c r="R54" s="221"/>
      <c r="S54" s="212"/>
      <c r="T54" s="213"/>
      <c r="U54" s="214"/>
    </row>
    <row r="55" spans="1:26" ht="14.25">
      <c r="A55" s="10" t="s">
        <v>17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6" ht="14.25">
      <c r="A56" s="9" t="s">
        <v>95</v>
      </c>
    </row>
    <row r="57" spans="1:26" ht="12" customHeight="1" thickBot="1">
      <c r="R57" s="196" t="s">
        <v>194</v>
      </c>
      <c r="S57" s="196"/>
      <c r="T57" s="196"/>
      <c r="U57" s="196"/>
    </row>
    <row r="58" spans="1:26" ht="13.35" customHeight="1">
      <c r="A58" s="228" t="s">
        <v>68</v>
      </c>
      <c r="B58" s="229"/>
      <c r="C58" s="229"/>
      <c r="D58" s="229"/>
      <c r="E58" s="229"/>
      <c r="F58" s="229"/>
      <c r="G58" s="230"/>
      <c r="H58" s="109" t="s">
        <v>200</v>
      </c>
      <c r="I58" s="110"/>
      <c r="J58" s="110"/>
      <c r="K58" s="39"/>
      <c r="L58" s="109" t="s">
        <v>201</v>
      </c>
      <c r="M58" s="113"/>
      <c r="N58" s="113"/>
      <c r="O58" s="39"/>
      <c r="P58" s="234" t="s">
        <v>4</v>
      </c>
      <c r="Q58" s="229"/>
      <c r="R58" s="230"/>
      <c r="S58" s="236" t="s">
        <v>20</v>
      </c>
      <c r="T58" s="237"/>
      <c r="U58" s="238"/>
      <c r="V58" s="3"/>
      <c r="W58" s="3"/>
      <c r="X58" s="3"/>
      <c r="Y58" s="3"/>
      <c r="Z58" s="3"/>
    </row>
    <row r="59" spans="1:26" ht="16.350000000000001" customHeight="1" thickBot="1">
      <c r="A59" s="231"/>
      <c r="B59" s="232"/>
      <c r="C59" s="232"/>
      <c r="D59" s="232"/>
      <c r="E59" s="232"/>
      <c r="F59" s="232"/>
      <c r="G59" s="233"/>
      <c r="H59" s="111"/>
      <c r="I59" s="112"/>
      <c r="J59" s="112"/>
      <c r="K59" s="49" t="s">
        <v>5</v>
      </c>
      <c r="L59" s="114"/>
      <c r="M59" s="115"/>
      <c r="N59" s="115"/>
      <c r="O59" s="49" t="s">
        <v>5</v>
      </c>
      <c r="P59" s="235"/>
      <c r="Q59" s="232"/>
      <c r="R59" s="233"/>
      <c r="S59" s="239"/>
      <c r="T59" s="240"/>
      <c r="U59" s="241"/>
      <c r="V59" s="3"/>
      <c r="W59" s="3"/>
      <c r="X59" s="3"/>
      <c r="Y59" s="3"/>
      <c r="Z59" s="3"/>
    </row>
    <row r="60" spans="1:26" s="64" customFormat="1" ht="12.75" customHeight="1" thickTop="1">
      <c r="A60" s="245" t="s">
        <v>6</v>
      </c>
      <c r="B60" s="246"/>
      <c r="C60" s="246"/>
      <c r="D60" s="246"/>
      <c r="E60" s="246"/>
      <c r="F60" s="246"/>
      <c r="G60" s="247"/>
      <c r="H60" s="248">
        <f>SUM(H61,H65,H67,H70,H75,H81,H88,H91,H95,H99,H102,H105,H107)</f>
        <v>276585030</v>
      </c>
      <c r="I60" s="249"/>
      <c r="J60" s="250"/>
      <c r="K60" s="63">
        <f>H60/$H$60*100</f>
        <v>100</v>
      </c>
      <c r="L60" s="251">
        <f>SUM(L61,L65,L67,L70,L75,L81,L88,L91,L95,L99,L102,L105,L107)</f>
        <v>263652483</v>
      </c>
      <c r="M60" s="252"/>
      <c r="N60" s="253"/>
      <c r="O60" s="63">
        <f>L60/$L$60*100</f>
        <v>100</v>
      </c>
      <c r="P60" s="251">
        <f>SUM(P61,P65,P67,P70,P75,P81,P88,P91,P95,P99,P102,P105,P107)</f>
        <v>12932547</v>
      </c>
      <c r="Q60" s="252"/>
      <c r="R60" s="253"/>
      <c r="S60" s="254"/>
      <c r="T60" s="255"/>
      <c r="U60" s="256"/>
    </row>
    <row r="61" spans="1:26" s="64" customFormat="1" ht="12.75" customHeight="1">
      <c r="A61" s="208" t="s">
        <v>21</v>
      </c>
      <c r="B61" s="199"/>
      <c r="C61" s="199"/>
      <c r="D61" s="199"/>
      <c r="E61" s="199"/>
      <c r="F61" s="199"/>
      <c r="G61" s="199"/>
      <c r="H61" s="200">
        <f>H62+H63+H64</f>
        <v>16220562</v>
      </c>
      <c r="I61" s="201"/>
      <c r="J61" s="202"/>
      <c r="K61" s="66">
        <f t="shared" ref="K61:K108" si="5">(H61/$H$60)*100</f>
        <v>5.8645842112279176</v>
      </c>
      <c r="L61" s="200">
        <f>L62+L63+L64</f>
        <v>16082096</v>
      </c>
      <c r="M61" s="201"/>
      <c r="N61" s="202"/>
      <c r="O61" s="66">
        <f t="shared" ref="O61:O108" si="6">(L61/$L$60)*100</f>
        <v>6.0997324269462698</v>
      </c>
      <c r="P61" s="200">
        <f t="shared" ref="P61:P108" si="7">H61-L61</f>
        <v>138466</v>
      </c>
      <c r="Q61" s="209"/>
      <c r="R61" s="210"/>
      <c r="S61" s="205"/>
      <c r="T61" s="206"/>
      <c r="U61" s="207"/>
    </row>
    <row r="62" spans="1:26" s="64" customFormat="1" ht="12.75" customHeight="1">
      <c r="A62" s="208"/>
      <c r="B62" s="211" t="s">
        <v>22</v>
      </c>
      <c r="C62" s="211"/>
      <c r="D62" s="211"/>
      <c r="E62" s="211"/>
      <c r="F62" s="211"/>
      <c r="G62" s="211"/>
      <c r="H62" s="200">
        <v>559701</v>
      </c>
      <c r="I62" s="201"/>
      <c r="J62" s="202"/>
      <c r="K62" s="66">
        <f t="shared" si="5"/>
        <v>0.20236127747044011</v>
      </c>
      <c r="L62" s="203">
        <v>556685</v>
      </c>
      <c r="M62" s="204"/>
      <c r="N62" s="204"/>
      <c r="O62" s="66">
        <f t="shared" si="6"/>
        <v>0.21114346948896365</v>
      </c>
      <c r="P62" s="200">
        <f t="shared" si="7"/>
        <v>3016</v>
      </c>
      <c r="Q62" s="209"/>
      <c r="R62" s="210"/>
      <c r="S62" s="205"/>
      <c r="T62" s="206"/>
      <c r="U62" s="207"/>
    </row>
    <row r="63" spans="1:26" s="64" customFormat="1" ht="12.75" customHeight="1">
      <c r="A63" s="208"/>
      <c r="B63" s="211" t="s">
        <v>23</v>
      </c>
      <c r="C63" s="211"/>
      <c r="D63" s="211"/>
      <c r="E63" s="211"/>
      <c r="F63" s="211"/>
      <c r="G63" s="211"/>
      <c r="H63" s="200">
        <v>862839</v>
      </c>
      <c r="I63" s="201"/>
      <c r="J63" s="202"/>
      <c r="K63" s="66">
        <f t="shared" si="5"/>
        <v>0.31196156928666746</v>
      </c>
      <c r="L63" s="203">
        <v>864939</v>
      </c>
      <c r="M63" s="204"/>
      <c r="N63" s="204"/>
      <c r="O63" s="66">
        <f t="shared" si="6"/>
        <v>0.32806025194915384</v>
      </c>
      <c r="P63" s="200">
        <f t="shared" si="7"/>
        <v>-2100</v>
      </c>
      <c r="Q63" s="209"/>
      <c r="R63" s="210"/>
      <c r="S63" s="205"/>
      <c r="T63" s="206"/>
      <c r="U63" s="207"/>
    </row>
    <row r="64" spans="1:26" s="64" customFormat="1" ht="12.75" customHeight="1">
      <c r="A64" s="208"/>
      <c r="B64" s="211" t="s">
        <v>24</v>
      </c>
      <c r="C64" s="211"/>
      <c r="D64" s="211"/>
      <c r="E64" s="211"/>
      <c r="F64" s="211"/>
      <c r="G64" s="211"/>
      <c r="H64" s="200">
        <v>14798022</v>
      </c>
      <c r="I64" s="201"/>
      <c r="J64" s="202"/>
      <c r="K64" s="66">
        <f t="shared" si="5"/>
        <v>5.3502613644708106</v>
      </c>
      <c r="L64" s="203">
        <v>14660472</v>
      </c>
      <c r="M64" s="204"/>
      <c r="N64" s="204"/>
      <c r="O64" s="66">
        <f t="shared" si="6"/>
        <v>5.560528705508152</v>
      </c>
      <c r="P64" s="200">
        <f t="shared" si="7"/>
        <v>137550</v>
      </c>
      <c r="Q64" s="209"/>
      <c r="R64" s="210"/>
      <c r="S64" s="205"/>
      <c r="T64" s="206"/>
      <c r="U64" s="207"/>
    </row>
    <row r="65" spans="1:21" s="64" customFormat="1" ht="12.75" customHeight="1">
      <c r="A65" s="208" t="s">
        <v>25</v>
      </c>
      <c r="B65" s="199"/>
      <c r="C65" s="199"/>
      <c r="D65" s="199"/>
      <c r="E65" s="199"/>
      <c r="F65" s="199"/>
      <c r="G65" s="199"/>
      <c r="H65" s="200">
        <f>H66</f>
        <v>1743838</v>
      </c>
      <c r="I65" s="201"/>
      <c r="J65" s="202"/>
      <c r="K65" s="66">
        <f t="shared" si="5"/>
        <v>0.6304889313785349</v>
      </c>
      <c r="L65" s="200">
        <f>L66</f>
        <v>1738531</v>
      </c>
      <c r="M65" s="201"/>
      <c r="N65" s="202"/>
      <c r="O65" s="66">
        <f t="shared" si="6"/>
        <v>0.65940247564442622</v>
      </c>
      <c r="P65" s="200">
        <f t="shared" si="7"/>
        <v>5307</v>
      </c>
      <c r="Q65" s="209"/>
      <c r="R65" s="210"/>
      <c r="S65" s="205"/>
      <c r="T65" s="206"/>
      <c r="U65" s="207"/>
    </row>
    <row r="66" spans="1:21" s="64" customFormat="1" ht="12.75" customHeight="1">
      <c r="A66" s="65"/>
      <c r="B66" s="199" t="s">
        <v>26</v>
      </c>
      <c r="C66" s="199"/>
      <c r="D66" s="199"/>
      <c r="E66" s="199"/>
      <c r="F66" s="199"/>
      <c r="G66" s="199"/>
      <c r="H66" s="200">
        <v>1743838</v>
      </c>
      <c r="I66" s="201"/>
      <c r="J66" s="202"/>
      <c r="K66" s="66">
        <f t="shared" si="5"/>
        <v>0.6304889313785349</v>
      </c>
      <c r="L66" s="203">
        <v>1738531</v>
      </c>
      <c r="M66" s="204"/>
      <c r="N66" s="204"/>
      <c r="O66" s="66">
        <f t="shared" si="6"/>
        <v>0.65940247564442622</v>
      </c>
      <c r="P66" s="200">
        <f t="shared" si="7"/>
        <v>5307</v>
      </c>
      <c r="Q66" s="209"/>
      <c r="R66" s="210"/>
      <c r="S66" s="205"/>
      <c r="T66" s="206"/>
      <c r="U66" s="207"/>
    </row>
    <row r="67" spans="1:21" s="64" customFormat="1" ht="12.75" customHeight="1">
      <c r="A67" s="208" t="s">
        <v>27</v>
      </c>
      <c r="B67" s="199"/>
      <c r="C67" s="199"/>
      <c r="D67" s="199"/>
      <c r="E67" s="199"/>
      <c r="F67" s="199"/>
      <c r="G67" s="199"/>
      <c r="H67" s="200">
        <f>H68+H69</f>
        <v>614070</v>
      </c>
      <c r="I67" s="201"/>
      <c r="J67" s="202"/>
      <c r="K67" s="66">
        <f t="shared" si="5"/>
        <v>0.22201852356217544</v>
      </c>
      <c r="L67" s="200">
        <f>L68+L69</f>
        <v>629070</v>
      </c>
      <c r="M67" s="201"/>
      <c r="N67" s="202"/>
      <c r="O67" s="66">
        <f t="shared" si="6"/>
        <v>0.23859817015263993</v>
      </c>
      <c r="P67" s="200">
        <f t="shared" si="7"/>
        <v>-15000</v>
      </c>
      <c r="Q67" s="209"/>
      <c r="R67" s="210"/>
      <c r="S67" s="205"/>
      <c r="T67" s="206"/>
      <c r="U67" s="207"/>
    </row>
    <row r="68" spans="1:21" s="64" customFormat="1" ht="12.75" customHeight="1">
      <c r="A68" s="65"/>
      <c r="B68" s="199" t="s">
        <v>28</v>
      </c>
      <c r="C68" s="199"/>
      <c r="D68" s="199"/>
      <c r="E68" s="199"/>
      <c r="F68" s="199"/>
      <c r="G68" s="199"/>
      <c r="H68" s="200">
        <v>350420</v>
      </c>
      <c r="I68" s="201"/>
      <c r="J68" s="202"/>
      <c r="K68" s="66">
        <f t="shared" si="5"/>
        <v>0.1266952155725854</v>
      </c>
      <c r="L68" s="203">
        <v>350420</v>
      </c>
      <c r="M68" s="204"/>
      <c r="N68" s="204"/>
      <c r="O68" s="66">
        <f t="shared" si="6"/>
        <v>0.13290980460821225</v>
      </c>
      <c r="P68" s="200">
        <f t="shared" si="7"/>
        <v>0</v>
      </c>
      <c r="Q68" s="209"/>
      <c r="R68" s="210"/>
      <c r="S68" s="205"/>
      <c r="T68" s="206"/>
      <c r="U68" s="207"/>
    </row>
    <row r="69" spans="1:21" s="64" customFormat="1" ht="12.75" customHeight="1">
      <c r="A69" s="65"/>
      <c r="B69" s="199" t="s">
        <v>29</v>
      </c>
      <c r="C69" s="199"/>
      <c r="D69" s="199"/>
      <c r="E69" s="199"/>
      <c r="F69" s="199"/>
      <c r="G69" s="199"/>
      <c r="H69" s="200">
        <v>263650</v>
      </c>
      <c r="I69" s="201"/>
      <c r="J69" s="202"/>
      <c r="K69" s="66">
        <f t="shared" si="5"/>
        <v>9.5323307989590045E-2</v>
      </c>
      <c r="L69" s="203">
        <v>278650</v>
      </c>
      <c r="M69" s="204"/>
      <c r="N69" s="204"/>
      <c r="O69" s="66">
        <f t="shared" si="6"/>
        <v>0.10568836554442765</v>
      </c>
      <c r="P69" s="200">
        <f t="shared" si="7"/>
        <v>-15000</v>
      </c>
      <c r="Q69" s="209"/>
      <c r="R69" s="210"/>
      <c r="S69" s="205"/>
      <c r="T69" s="206"/>
      <c r="U69" s="207"/>
    </row>
    <row r="70" spans="1:21" s="64" customFormat="1" ht="12.75" customHeight="1">
      <c r="A70" s="208" t="s">
        <v>30</v>
      </c>
      <c r="B70" s="199"/>
      <c r="C70" s="199"/>
      <c r="D70" s="199"/>
      <c r="E70" s="199"/>
      <c r="F70" s="199"/>
      <c r="G70" s="199"/>
      <c r="H70" s="200">
        <f>H71+H72+H73+H74</f>
        <v>24770921</v>
      </c>
      <c r="I70" s="201"/>
      <c r="J70" s="202"/>
      <c r="K70" s="66">
        <f t="shared" si="5"/>
        <v>8.9559876035228658</v>
      </c>
      <c r="L70" s="200">
        <f>L71+L72+L73+L74</f>
        <v>20272708</v>
      </c>
      <c r="M70" s="201"/>
      <c r="N70" s="202"/>
      <c r="O70" s="66">
        <f t="shared" si="6"/>
        <v>7.689177727182642</v>
      </c>
      <c r="P70" s="200">
        <f t="shared" si="7"/>
        <v>4498213</v>
      </c>
      <c r="Q70" s="209"/>
      <c r="R70" s="210"/>
      <c r="S70" s="205"/>
      <c r="T70" s="206"/>
      <c r="U70" s="207"/>
    </row>
    <row r="71" spans="1:21" s="64" customFormat="1" ht="12.75" customHeight="1">
      <c r="A71" s="208" t="s">
        <v>18</v>
      </c>
      <c r="B71" s="199" t="s">
        <v>31</v>
      </c>
      <c r="C71" s="199"/>
      <c r="D71" s="199"/>
      <c r="E71" s="199"/>
      <c r="F71" s="199"/>
      <c r="G71" s="199"/>
      <c r="H71" s="200">
        <v>8658480</v>
      </c>
      <c r="I71" s="201"/>
      <c r="J71" s="202"/>
      <c r="K71" s="66">
        <f t="shared" si="5"/>
        <v>3.1304948066061273</v>
      </c>
      <c r="L71" s="203">
        <v>8577441</v>
      </c>
      <c r="M71" s="204"/>
      <c r="N71" s="204"/>
      <c r="O71" s="66">
        <f t="shared" si="6"/>
        <v>3.2533131880271347</v>
      </c>
      <c r="P71" s="200">
        <f t="shared" si="7"/>
        <v>81039</v>
      </c>
      <c r="Q71" s="209"/>
      <c r="R71" s="210"/>
      <c r="S71" s="205"/>
      <c r="T71" s="206"/>
      <c r="U71" s="207"/>
    </row>
    <row r="72" spans="1:21" s="64" customFormat="1" ht="12.75" customHeight="1">
      <c r="A72" s="208"/>
      <c r="B72" s="199" t="s">
        <v>32</v>
      </c>
      <c r="C72" s="199"/>
      <c r="D72" s="199"/>
      <c r="E72" s="199"/>
      <c r="F72" s="199"/>
      <c r="G72" s="199"/>
      <c r="H72" s="200">
        <v>14550901</v>
      </c>
      <c r="I72" s="201"/>
      <c r="J72" s="202"/>
      <c r="K72" s="66">
        <f t="shared" si="5"/>
        <v>5.2609141572123406</v>
      </c>
      <c r="L72" s="203">
        <v>10167727</v>
      </c>
      <c r="M72" s="204"/>
      <c r="N72" s="204"/>
      <c r="O72" s="66">
        <f t="shared" si="6"/>
        <v>3.8564882394830318</v>
      </c>
      <c r="P72" s="200">
        <f t="shared" si="7"/>
        <v>4383174</v>
      </c>
      <c r="Q72" s="209"/>
      <c r="R72" s="210"/>
      <c r="S72" s="205"/>
      <c r="T72" s="206"/>
      <c r="U72" s="207"/>
    </row>
    <row r="73" spans="1:21" s="64" customFormat="1" ht="12.75" customHeight="1">
      <c r="A73" s="208"/>
      <c r="B73" s="199" t="s">
        <v>33</v>
      </c>
      <c r="C73" s="199"/>
      <c r="D73" s="199"/>
      <c r="E73" s="199"/>
      <c r="F73" s="199"/>
      <c r="G73" s="199"/>
      <c r="H73" s="200">
        <v>1551430</v>
      </c>
      <c r="I73" s="201"/>
      <c r="J73" s="202"/>
      <c r="K73" s="66">
        <f t="shared" si="5"/>
        <v>0.56092334426053347</v>
      </c>
      <c r="L73" s="203">
        <v>1517430</v>
      </c>
      <c r="M73" s="204"/>
      <c r="N73" s="204"/>
      <c r="O73" s="66">
        <f t="shared" si="6"/>
        <v>0.57554170654254755</v>
      </c>
      <c r="P73" s="200">
        <f t="shared" si="7"/>
        <v>34000</v>
      </c>
      <c r="Q73" s="209"/>
      <c r="R73" s="210"/>
      <c r="S73" s="205"/>
      <c r="T73" s="206"/>
      <c r="U73" s="207"/>
    </row>
    <row r="74" spans="1:21" s="64" customFormat="1" ht="12.75" customHeight="1">
      <c r="A74" s="208"/>
      <c r="B74" s="199" t="s">
        <v>34</v>
      </c>
      <c r="C74" s="199"/>
      <c r="D74" s="199"/>
      <c r="E74" s="199"/>
      <c r="F74" s="199"/>
      <c r="G74" s="199"/>
      <c r="H74" s="200">
        <v>10110</v>
      </c>
      <c r="I74" s="201"/>
      <c r="J74" s="202"/>
      <c r="K74" s="66">
        <f t="shared" si="5"/>
        <v>3.6552954438640443E-3</v>
      </c>
      <c r="L74" s="203">
        <v>10110</v>
      </c>
      <c r="M74" s="204"/>
      <c r="N74" s="204"/>
      <c r="O74" s="66">
        <f t="shared" si="6"/>
        <v>3.8345931299270182E-3</v>
      </c>
      <c r="P74" s="200">
        <f t="shared" si="7"/>
        <v>0</v>
      </c>
      <c r="Q74" s="209"/>
      <c r="R74" s="210"/>
      <c r="S74" s="205"/>
      <c r="T74" s="206"/>
      <c r="U74" s="207"/>
    </row>
    <row r="75" spans="1:21" s="64" customFormat="1" ht="12.75" customHeight="1">
      <c r="A75" s="208" t="s">
        <v>35</v>
      </c>
      <c r="B75" s="199"/>
      <c r="C75" s="199"/>
      <c r="D75" s="199"/>
      <c r="E75" s="199"/>
      <c r="F75" s="199"/>
      <c r="G75" s="199"/>
      <c r="H75" s="200">
        <f>H76+H77+H78+H79+H80</f>
        <v>8914893</v>
      </c>
      <c r="I75" s="201"/>
      <c r="J75" s="202"/>
      <c r="K75" s="66">
        <f t="shared" si="5"/>
        <v>3.2232015593902532</v>
      </c>
      <c r="L75" s="200">
        <f>L76+L77+L78+L79+L80</f>
        <v>8885821</v>
      </c>
      <c r="M75" s="201"/>
      <c r="N75" s="202"/>
      <c r="O75" s="66">
        <f t="shared" si="6"/>
        <v>3.3702777606687659</v>
      </c>
      <c r="P75" s="200">
        <f t="shared" si="7"/>
        <v>29072</v>
      </c>
      <c r="Q75" s="209"/>
      <c r="R75" s="210"/>
      <c r="S75" s="205"/>
      <c r="T75" s="206"/>
      <c r="U75" s="207"/>
    </row>
    <row r="76" spans="1:21" s="64" customFormat="1" ht="12.75" customHeight="1">
      <c r="A76" s="208" t="s">
        <v>18</v>
      </c>
      <c r="B76" s="199" t="s">
        <v>36</v>
      </c>
      <c r="C76" s="199"/>
      <c r="D76" s="199"/>
      <c r="E76" s="199"/>
      <c r="F76" s="199"/>
      <c r="G76" s="199"/>
      <c r="H76" s="200">
        <v>270890</v>
      </c>
      <c r="I76" s="201"/>
      <c r="J76" s="202"/>
      <c r="K76" s="66">
        <f t="shared" si="5"/>
        <v>9.7940947852456078E-2</v>
      </c>
      <c r="L76" s="203">
        <v>270890</v>
      </c>
      <c r="M76" s="204"/>
      <c r="N76" s="204"/>
      <c r="O76" s="66">
        <f t="shared" si="6"/>
        <v>0.10274509722709496</v>
      </c>
      <c r="P76" s="200">
        <f t="shared" si="7"/>
        <v>0</v>
      </c>
      <c r="Q76" s="209"/>
      <c r="R76" s="210"/>
      <c r="S76" s="205"/>
      <c r="T76" s="206"/>
      <c r="U76" s="207"/>
    </row>
    <row r="77" spans="1:21" s="64" customFormat="1" ht="12.75" customHeight="1">
      <c r="A77" s="208"/>
      <c r="B77" s="199" t="s">
        <v>37</v>
      </c>
      <c r="C77" s="199"/>
      <c r="D77" s="199"/>
      <c r="E77" s="199"/>
      <c r="F77" s="199"/>
      <c r="G77" s="199"/>
      <c r="H77" s="200">
        <v>7241723</v>
      </c>
      <c r="I77" s="201"/>
      <c r="J77" s="202"/>
      <c r="K77" s="66">
        <f t="shared" si="5"/>
        <v>2.6182628177671075</v>
      </c>
      <c r="L77" s="203">
        <v>7215521</v>
      </c>
      <c r="M77" s="204"/>
      <c r="N77" s="204"/>
      <c r="O77" s="66">
        <f t="shared" si="6"/>
        <v>2.7367544268490729</v>
      </c>
      <c r="P77" s="200">
        <f t="shared" si="7"/>
        <v>26202</v>
      </c>
      <c r="Q77" s="209"/>
      <c r="R77" s="210"/>
      <c r="S77" s="205"/>
      <c r="T77" s="206"/>
      <c r="U77" s="207"/>
    </row>
    <row r="78" spans="1:21" s="64" customFormat="1" ht="12.75" customHeight="1">
      <c r="A78" s="208"/>
      <c r="B78" s="199" t="s">
        <v>38</v>
      </c>
      <c r="C78" s="199"/>
      <c r="D78" s="199"/>
      <c r="E78" s="199"/>
      <c r="F78" s="199"/>
      <c r="G78" s="199"/>
      <c r="H78" s="200">
        <v>226258</v>
      </c>
      <c r="I78" s="201"/>
      <c r="J78" s="202"/>
      <c r="K78" s="66">
        <f t="shared" si="5"/>
        <v>8.1804138134301776E-2</v>
      </c>
      <c r="L78" s="203">
        <v>226258</v>
      </c>
      <c r="M78" s="204"/>
      <c r="N78" s="204"/>
      <c r="O78" s="66">
        <f t="shared" si="6"/>
        <v>8.5816752956580353E-2</v>
      </c>
      <c r="P78" s="200">
        <f t="shared" si="7"/>
        <v>0</v>
      </c>
      <c r="Q78" s="209"/>
      <c r="R78" s="210"/>
      <c r="S78" s="205"/>
      <c r="T78" s="206"/>
      <c r="U78" s="207"/>
    </row>
    <row r="79" spans="1:21" s="64" customFormat="1" ht="12.75" customHeight="1">
      <c r="A79" s="208"/>
      <c r="B79" s="199" t="s">
        <v>39</v>
      </c>
      <c r="C79" s="199"/>
      <c r="D79" s="199"/>
      <c r="E79" s="199"/>
      <c r="F79" s="199"/>
      <c r="G79" s="199"/>
      <c r="H79" s="200">
        <v>209438</v>
      </c>
      <c r="I79" s="201"/>
      <c r="J79" s="202"/>
      <c r="K79" s="66">
        <f t="shared" si="5"/>
        <v>7.5722825635212432E-2</v>
      </c>
      <c r="L79" s="203">
        <v>209438</v>
      </c>
      <c r="M79" s="204"/>
      <c r="N79" s="204"/>
      <c r="O79" s="66">
        <f t="shared" si="6"/>
        <v>7.9437143021330842E-2</v>
      </c>
      <c r="P79" s="200">
        <f t="shared" si="7"/>
        <v>0</v>
      </c>
      <c r="Q79" s="209"/>
      <c r="R79" s="210"/>
      <c r="S79" s="205"/>
      <c r="T79" s="206"/>
      <c r="U79" s="207"/>
    </row>
    <row r="80" spans="1:21" s="64" customFormat="1" ht="12.75" customHeight="1">
      <c r="A80" s="208"/>
      <c r="B80" s="199" t="s">
        <v>40</v>
      </c>
      <c r="C80" s="199"/>
      <c r="D80" s="199"/>
      <c r="E80" s="199"/>
      <c r="F80" s="199"/>
      <c r="G80" s="199"/>
      <c r="H80" s="200">
        <v>966584</v>
      </c>
      <c r="I80" s="201"/>
      <c r="J80" s="202"/>
      <c r="K80" s="66">
        <f t="shared" si="5"/>
        <v>0.3494708300011754</v>
      </c>
      <c r="L80" s="203">
        <v>963714</v>
      </c>
      <c r="M80" s="204"/>
      <c r="N80" s="204"/>
      <c r="O80" s="66">
        <f t="shared" si="6"/>
        <v>0.36552434061468714</v>
      </c>
      <c r="P80" s="200">
        <f t="shared" si="7"/>
        <v>2870</v>
      </c>
      <c r="Q80" s="209"/>
      <c r="R80" s="210"/>
      <c r="S80" s="205"/>
      <c r="T80" s="206"/>
      <c r="U80" s="207"/>
    </row>
    <row r="81" spans="1:21" s="64" customFormat="1" ht="12.75" customHeight="1">
      <c r="A81" s="208" t="s">
        <v>41</v>
      </c>
      <c r="B81" s="199"/>
      <c r="C81" s="199"/>
      <c r="D81" s="199"/>
      <c r="E81" s="199"/>
      <c r="F81" s="199"/>
      <c r="G81" s="199"/>
      <c r="H81" s="200">
        <f>H82+H83+H84+H85+H86+H87</f>
        <v>117174435</v>
      </c>
      <c r="I81" s="201"/>
      <c r="J81" s="202"/>
      <c r="K81" s="66">
        <f t="shared" si="5"/>
        <v>42.364706072487003</v>
      </c>
      <c r="L81" s="200">
        <f>L82+L83+L84+L85+L86+L87</f>
        <v>115969598</v>
      </c>
      <c r="M81" s="201"/>
      <c r="N81" s="202"/>
      <c r="O81" s="66">
        <f t="shared" si="6"/>
        <v>43.985778810207528</v>
      </c>
      <c r="P81" s="200">
        <f t="shared" si="7"/>
        <v>1204837</v>
      </c>
      <c r="Q81" s="209"/>
      <c r="R81" s="210"/>
      <c r="S81" s="205"/>
      <c r="T81" s="206"/>
      <c r="U81" s="207"/>
    </row>
    <row r="82" spans="1:21" s="64" customFormat="1" ht="12.75" customHeight="1">
      <c r="A82" s="208" t="s">
        <v>18</v>
      </c>
      <c r="B82" s="222" t="s">
        <v>42</v>
      </c>
      <c r="C82" s="222"/>
      <c r="D82" s="222"/>
      <c r="E82" s="222"/>
      <c r="F82" s="222"/>
      <c r="G82" s="222"/>
      <c r="H82" s="200">
        <v>8150835</v>
      </c>
      <c r="I82" s="201"/>
      <c r="J82" s="202"/>
      <c r="K82" s="66">
        <f t="shared" si="5"/>
        <v>2.9469545043706811</v>
      </c>
      <c r="L82" s="203">
        <v>7974235</v>
      </c>
      <c r="M82" s="204"/>
      <c r="N82" s="204"/>
      <c r="O82" s="66">
        <f t="shared" si="6"/>
        <v>3.0245249008331929</v>
      </c>
      <c r="P82" s="200">
        <f t="shared" si="7"/>
        <v>176600</v>
      </c>
      <c r="Q82" s="209"/>
      <c r="R82" s="210"/>
      <c r="S82" s="205"/>
      <c r="T82" s="206"/>
      <c r="U82" s="207"/>
    </row>
    <row r="83" spans="1:21" s="64" customFormat="1" ht="12.75" customHeight="1">
      <c r="A83" s="208"/>
      <c r="B83" s="222" t="s">
        <v>43</v>
      </c>
      <c r="C83" s="222"/>
      <c r="D83" s="222"/>
      <c r="E83" s="222"/>
      <c r="F83" s="222"/>
      <c r="G83" s="222"/>
      <c r="H83" s="200">
        <v>17758391</v>
      </c>
      <c r="I83" s="201"/>
      <c r="J83" s="202"/>
      <c r="K83" s="66">
        <f t="shared" si="5"/>
        <v>6.4205900803814293</v>
      </c>
      <c r="L83" s="203">
        <v>17677160</v>
      </c>
      <c r="M83" s="204"/>
      <c r="N83" s="204"/>
      <c r="O83" s="66">
        <f t="shared" si="6"/>
        <v>6.7047197124253906</v>
      </c>
      <c r="P83" s="200">
        <f t="shared" si="7"/>
        <v>81231</v>
      </c>
      <c r="Q83" s="209"/>
      <c r="R83" s="210"/>
      <c r="S83" s="205"/>
      <c r="T83" s="206"/>
      <c r="U83" s="207"/>
    </row>
    <row r="84" spans="1:21" s="64" customFormat="1" ht="12.75" customHeight="1">
      <c r="A84" s="208"/>
      <c r="B84" s="222" t="s">
        <v>44</v>
      </c>
      <c r="C84" s="222"/>
      <c r="D84" s="222"/>
      <c r="E84" s="222"/>
      <c r="F84" s="222"/>
      <c r="G84" s="222"/>
      <c r="H84" s="200">
        <v>58424813</v>
      </c>
      <c r="I84" s="201"/>
      <c r="J84" s="202"/>
      <c r="K84" s="66">
        <f t="shared" si="5"/>
        <v>21.123635288576537</v>
      </c>
      <c r="L84" s="203">
        <v>57910156</v>
      </c>
      <c r="M84" s="204"/>
      <c r="N84" s="204"/>
      <c r="O84" s="66">
        <f t="shared" si="6"/>
        <v>21.964578274045689</v>
      </c>
      <c r="P84" s="200">
        <f t="shared" si="7"/>
        <v>514657</v>
      </c>
      <c r="Q84" s="209"/>
      <c r="R84" s="210"/>
      <c r="S84" s="205"/>
      <c r="T84" s="206"/>
      <c r="U84" s="207"/>
    </row>
    <row r="85" spans="1:21" s="64" customFormat="1" ht="12.75" customHeight="1">
      <c r="A85" s="208"/>
      <c r="B85" s="222" t="s">
        <v>45</v>
      </c>
      <c r="C85" s="222"/>
      <c r="D85" s="222"/>
      <c r="E85" s="222"/>
      <c r="F85" s="222"/>
      <c r="G85" s="222"/>
      <c r="H85" s="200">
        <v>29996021</v>
      </c>
      <c r="I85" s="201"/>
      <c r="J85" s="202"/>
      <c r="K85" s="66">
        <f t="shared" si="5"/>
        <v>10.84513540013355</v>
      </c>
      <c r="L85" s="203">
        <v>29854102</v>
      </c>
      <c r="M85" s="204"/>
      <c r="N85" s="204"/>
      <c r="O85" s="66">
        <f t="shared" si="6"/>
        <v>11.323277391626158</v>
      </c>
      <c r="P85" s="200">
        <f t="shared" si="7"/>
        <v>141919</v>
      </c>
      <c r="Q85" s="209"/>
      <c r="R85" s="210"/>
      <c r="S85" s="205"/>
      <c r="T85" s="206"/>
      <c r="U85" s="207"/>
    </row>
    <row r="86" spans="1:21" s="64" customFormat="1" ht="12.75" customHeight="1">
      <c r="A86" s="208"/>
      <c r="B86" s="222" t="s">
        <v>46</v>
      </c>
      <c r="C86" s="222"/>
      <c r="D86" s="222"/>
      <c r="E86" s="222"/>
      <c r="F86" s="222"/>
      <c r="G86" s="222"/>
      <c r="H86" s="200">
        <v>2165473</v>
      </c>
      <c r="I86" s="201"/>
      <c r="J86" s="202"/>
      <c r="K86" s="66">
        <f t="shared" si="5"/>
        <v>0.7829321059060933</v>
      </c>
      <c r="L86" s="203">
        <v>1875043</v>
      </c>
      <c r="M86" s="204"/>
      <c r="N86" s="204"/>
      <c r="O86" s="66">
        <f t="shared" si="6"/>
        <v>0.71117972365160698</v>
      </c>
      <c r="P86" s="200">
        <f t="shared" si="7"/>
        <v>290430</v>
      </c>
      <c r="Q86" s="209"/>
      <c r="R86" s="210"/>
      <c r="S86" s="205"/>
      <c r="T86" s="206"/>
      <c r="U86" s="207"/>
    </row>
    <row r="87" spans="1:21" s="64" customFormat="1" ht="12.75" customHeight="1">
      <c r="A87" s="65"/>
      <c r="B87" s="222" t="s">
        <v>193</v>
      </c>
      <c r="C87" s="222"/>
      <c r="D87" s="222"/>
      <c r="E87" s="222"/>
      <c r="F87" s="222"/>
      <c r="G87" s="222"/>
      <c r="H87" s="200">
        <v>678902</v>
      </c>
      <c r="I87" s="201"/>
      <c r="J87" s="202"/>
      <c r="K87" s="66">
        <f t="shared" si="5"/>
        <v>0.24545869311871291</v>
      </c>
      <c r="L87" s="203">
        <v>678902</v>
      </c>
      <c r="M87" s="204"/>
      <c r="N87" s="204"/>
      <c r="O87" s="66">
        <f t="shared" si="6"/>
        <v>0.25749880762549082</v>
      </c>
      <c r="P87" s="200">
        <f t="shared" si="7"/>
        <v>0</v>
      </c>
      <c r="Q87" s="209"/>
      <c r="R87" s="210"/>
      <c r="S87" s="205"/>
      <c r="T87" s="206"/>
      <c r="U87" s="207"/>
    </row>
    <row r="88" spans="1:21" s="64" customFormat="1" ht="12.75" customHeight="1">
      <c r="A88" s="208" t="s">
        <v>47</v>
      </c>
      <c r="B88" s="199"/>
      <c r="C88" s="199"/>
      <c r="D88" s="199"/>
      <c r="E88" s="199"/>
      <c r="F88" s="199"/>
      <c r="G88" s="199"/>
      <c r="H88" s="200">
        <f>H89+H90</f>
        <v>8222426</v>
      </c>
      <c r="I88" s="201"/>
      <c r="J88" s="202"/>
      <c r="K88" s="66">
        <f t="shared" si="5"/>
        <v>2.9728384070533393</v>
      </c>
      <c r="L88" s="200">
        <f>L89+L90</f>
        <v>8198399</v>
      </c>
      <c r="M88" s="201"/>
      <c r="N88" s="202"/>
      <c r="O88" s="66">
        <f t="shared" si="6"/>
        <v>3.1095474264886782</v>
      </c>
      <c r="P88" s="200">
        <f t="shared" si="7"/>
        <v>24027</v>
      </c>
      <c r="Q88" s="209"/>
      <c r="R88" s="210"/>
      <c r="S88" s="205"/>
      <c r="T88" s="206"/>
      <c r="U88" s="207"/>
    </row>
    <row r="89" spans="1:21" s="64" customFormat="1" ht="12.75" customHeight="1">
      <c r="A89" s="65"/>
      <c r="B89" s="199" t="s">
        <v>48</v>
      </c>
      <c r="C89" s="199"/>
      <c r="D89" s="199"/>
      <c r="E89" s="199"/>
      <c r="F89" s="199"/>
      <c r="G89" s="199"/>
      <c r="H89" s="200">
        <v>7636038</v>
      </c>
      <c r="I89" s="201"/>
      <c r="J89" s="202"/>
      <c r="K89" s="66">
        <f t="shared" si="5"/>
        <v>2.7608283788894865</v>
      </c>
      <c r="L89" s="203">
        <v>7612011</v>
      </c>
      <c r="M89" s="204"/>
      <c r="N89" s="204"/>
      <c r="O89" s="66">
        <f t="shared" si="6"/>
        <v>2.8871379906556771</v>
      </c>
      <c r="P89" s="200">
        <f t="shared" si="7"/>
        <v>24027</v>
      </c>
      <c r="Q89" s="209"/>
      <c r="R89" s="210"/>
      <c r="S89" s="205"/>
      <c r="T89" s="206"/>
      <c r="U89" s="207"/>
    </row>
    <row r="90" spans="1:21" s="64" customFormat="1" ht="12.75" customHeight="1">
      <c r="A90" s="65"/>
      <c r="B90" s="199" t="s">
        <v>49</v>
      </c>
      <c r="C90" s="199"/>
      <c r="D90" s="199"/>
      <c r="E90" s="199"/>
      <c r="F90" s="199"/>
      <c r="G90" s="199"/>
      <c r="H90" s="200">
        <v>586388</v>
      </c>
      <c r="I90" s="201"/>
      <c r="J90" s="202"/>
      <c r="K90" s="66">
        <f t="shared" si="5"/>
        <v>0.21201002816385253</v>
      </c>
      <c r="L90" s="203">
        <v>586388</v>
      </c>
      <c r="M90" s="204"/>
      <c r="N90" s="204"/>
      <c r="O90" s="66">
        <f t="shared" si="6"/>
        <v>0.22240943583300143</v>
      </c>
      <c r="P90" s="200">
        <f t="shared" si="7"/>
        <v>0</v>
      </c>
      <c r="Q90" s="209"/>
      <c r="R90" s="210"/>
      <c r="S90" s="205"/>
      <c r="T90" s="206"/>
      <c r="U90" s="207"/>
    </row>
    <row r="91" spans="1:21" s="64" customFormat="1" ht="12.75" customHeight="1">
      <c r="A91" s="208" t="s">
        <v>50</v>
      </c>
      <c r="B91" s="199"/>
      <c r="C91" s="199"/>
      <c r="D91" s="199"/>
      <c r="E91" s="199"/>
      <c r="F91" s="199"/>
      <c r="G91" s="199"/>
      <c r="H91" s="200">
        <f>H92+H93+H94</f>
        <v>19100328</v>
      </c>
      <c r="I91" s="201"/>
      <c r="J91" s="202"/>
      <c r="K91" s="66">
        <f t="shared" si="5"/>
        <v>6.9057707136210507</v>
      </c>
      <c r="L91" s="200">
        <f>L92+L93+L94</f>
        <v>17220779</v>
      </c>
      <c r="M91" s="201"/>
      <c r="N91" s="202"/>
      <c r="O91" s="66">
        <f t="shared" si="6"/>
        <v>6.5316202616608772</v>
      </c>
      <c r="P91" s="200">
        <f t="shared" si="7"/>
        <v>1879549</v>
      </c>
      <c r="Q91" s="209"/>
      <c r="R91" s="210"/>
      <c r="S91" s="205"/>
      <c r="T91" s="206"/>
      <c r="U91" s="207"/>
    </row>
    <row r="92" spans="1:21" s="64" customFormat="1" ht="12.75" customHeight="1">
      <c r="A92" s="65"/>
      <c r="B92" s="199" t="s">
        <v>51</v>
      </c>
      <c r="C92" s="199"/>
      <c r="D92" s="199"/>
      <c r="E92" s="199"/>
      <c r="F92" s="199"/>
      <c r="G92" s="199"/>
      <c r="H92" s="200">
        <v>9889429</v>
      </c>
      <c r="I92" s="201"/>
      <c r="J92" s="202"/>
      <c r="K92" s="66">
        <f t="shared" si="5"/>
        <v>3.5755474546109745</v>
      </c>
      <c r="L92" s="203">
        <v>9040452</v>
      </c>
      <c r="M92" s="204"/>
      <c r="N92" s="204"/>
      <c r="O92" s="66">
        <f t="shared" si="6"/>
        <v>3.4289273126246265</v>
      </c>
      <c r="P92" s="200">
        <f t="shared" si="7"/>
        <v>848977</v>
      </c>
      <c r="Q92" s="209"/>
      <c r="R92" s="210"/>
      <c r="S92" s="205"/>
      <c r="T92" s="206"/>
      <c r="U92" s="207"/>
    </row>
    <row r="93" spans="1:21" s="64" customFormat="1" ht="12.75" customHeight="1">
      <c r="A93" s="65"/>
      <c r="B93" s="199" t="s">
        <v>52</v>
      </c>
      <c r="C93" s="199"/>
      <c r="D93" s="199"/>
      <c r="E93" s="199"/>
      <c r="F93" s="199"/>
      <c r="G93" s="199"/>
      <c r="H93" s="200">
        <v>6292546</v>
      </c>
      <c r="I93" s="201"/>
      <c r="J93" s="202"/>
      <c r="K93" s="66">
        <f t="shared" si="5"/>
        <v>2.2750855315632954</v>
      </c>
      <c r="L93" s="203">
        <v>5677774</v>
      </c>
      <c r="M93" s="204"/>
      <c r="N93" s="204"/>
      <c r="O93" s="66">
        <f t="shared" si="6"/>
        <v>2.1535067431927049</v>
      </c>
      <c r="P93" s="200">
        <f t="shared" si="7"/>
        <v>614772</v>
      </c>
      <c r="Q93" s="209"/>
      <c r="R93" s="210"/>
      <c r="S93" s="205"/>
      <c r="T93" s="206"/>
      <c r="U93" s="207"/>
    </row>
    <row r="94" spans="1:21" s="64" customFormat="1" ht="12.75" customHeight="1">
      <c r="A94" s="65"/>
      <c r="B94" s="199" t="s">
        <v>53</v>
      </c>
      <c r="C94" s="199"/>
      <c r="D94" s="199"/>
      <c r="E94" s="199"/>
      <c r="F94" s="199"/>
      <c r="G94" s="199"/>
      <c r="H94" s="200">
        <v>2918353</v>
      </c>
      <c r="I94" s="201"/>
      <c r="J94" s="202"/>
      <c r="K94" s="66">
        <f t="shared" si="5"/>
        <v>1.0551377274467819</v>
      </c>
      <c r="L94" s="203">
        <v>2502553</v>
      </c>
      <c r="M94" s="204"/>
      <c r="N94" s="204"/>
      <c r="O94" s="66">
        <f t="shared" si="6"/>
        <v>0.94918620584354596</v>
      </c>
      <c r="P94" s="200">
        <f t="shared" si="7"/>
        <v>415800</v>
      </c>
      <c r="Q94" s="209"/>
      <c r="R94" s="210"/>
      <c r="S94" s="205"/>
      <c r="T94" s="206"/>
      <c r="U94" s="207"/>
    </row>
    <row r="95" spans="1:21" s="64" customFormat="1" ht="12.75" customHeight="1">
      <c r="A95" s="208" t="s">
        <v>54</v>
      </c>
      <c r="B95" s="199"/>
      <c r="C95" s="199"/>
      <c r="D95" s="199"/>
      <c r="E95" s="199"/>
      <c r="F95" s="199"/>
      <c r="G95" s="199"/>
      <c r="H95" s="200">
        <f>H96+H97+H98</f>
        <v>1191743</v>
      </c>
      <c r="I95" s="201"/>
      <c r="J95" s="202"/>
      <c r="K95" s="66">
        <f t="shared" si="5"/>
        <v>0.43087762197397311</v>
      </c>
      <c r="L95" s="200">
        <f>L96+L97+L98</f>
        <v>1191743</v>
      </c>
      <c r="M95" s="201"/>
      <c r="N95" s="202"/>
      <c r="O95" s="66">
        <f t="shared" si="6"/>
        <v>0.45201281112152469</v>
      </c>
      <c r="P95" s="200">
        <f t="shared" si="7"/>
        <v>0</v>
      </c>
      <c r="Q95" s="209"/>
      <c r="R95" s="210"/>
      <c r="S95" s="205"/>
      <c r="T95" s="206"/>
      <c r="U95" s="207"/>
    </row>
    <row r="96" spans="1:21" s="64" customFormat="1" ht="12.75" customHeight="1">
      <c r="A96" s="65"/>
      <c r="B96" s="211" t="s">
        <v>55</v>
      </c>
      <c r="C96" s="211"/>
      <c r="D96" s="211"/>
      <c r="E96" s="211"/>
      <c r="F96" s="211"/>
      <c r="G96" s="211"/>
      <c r="H96" s="200">
        <v>414464</v>
      </c>
      <c r="I96" s="201"/>
      <c r="J96" s="202"/>
      <c r="K96" s="66">
        <f t="shared" si="5"/>
        <v>0.14985048178493246</v>
      </c>
      <c r="L96" s="203">
        <v>414464</v>
      </c>
      <c r="M96" s="204"/>
      <c r="N96" s="204"/>
      <c r="O96" s="66">
        <f t="shared" si="6"/>
        <v>0.15720087111791017</v>
      </c>
      <c r="P96" s="200">
        <f t="shared" si="7"/>
        <v>0</v>
      </c>
      <c r="Q96" s="209"/>
      <c r="R96" s="210"/>
      <c r="S96" s="205"/>
      <c r="T96" s="206"/>
      <c r="U96" s="207"/>
    </row>
    <row r="97" spans="1:26" s="64" customFormat="1" ht="12.75" customHeight="1">
      <c r="A97" s="65"/>
      <c r="B97" s="211" t="s">
        <v>56</v>
      </c>
      <c r="C97" s="211"/>
      <c r="D97" s="211"/>
      <c r="E97" s="211"/>
      <c r="F97" s="211"/>
      <c r="G97" s="211"/>
      <c r="H97" s="200">
        <v>25620</v>
      </c>
      <c r="I97" s="201"/>
      <c r="J97" s="202"/>
      <c r="K97" s="66">
        <f t="shared" si="5"/>
        <v>9.2629742108602184E-3</v>
      </c>
      <c r="L97" s="203">
        <v>25620</v>
      </c>
      <c r="M97" s="204"/>
      <c r="N97" s="204"/>
      <c r="O97" s="66">
        <f t="shared" si="6"/>
        <v>9.7173368930494764E-3</v>
      </c>
      <c r="P97" s="200">
        <f t="shared" si="7"/>
        <v>0</v>
      </c>
      <c r="Q97" s="209"/>
      <c r="R97" s="210"/>
      <c r="S97" s="205"/>
      <c r="T97" s="206"/>
      <c r="U97" s="207"/>
    </row>
    <row r="98" spans="1:26" s="64" customFormat="1" ht="12.75" customHeight="1">
      <c r="A98" s="65"/>
      <c r="B98" s="211" t="s">
        <v>57</v>
      </c>
      <c r="C98" s="211"/>
      <c r="D98" s="211"/>
      <c r="E98" s="211"/>
      <c r="F98" s="211"/>
      <c r="G98" s="211"/>
      <c r="H98" s="200">
        <v>751659</v>
      </c>
      <c r="I98" s="201"/>
      <c r="J98" s="202"/>
      <c r="K98" s="66">
        <f t="shared" si="5"/>
        <v>0.27176416597818037</v>
      </c>
      <c r="L98" s="203">
        <v>751659</v>
      </c>
      <c r="M98" s="204"/>
      <c r="N98" s="204"/>
      <c r="O98" s="66">
        <f t="shared" si="6"/>
        <v>0.28509460311056506</v>
      </c>
      <c r="P98" s="200">
        <f t="shared" si="7"/>
        <v>0</v>
      </c>
      <c r="Q98" s="209"/>
      <c r="R98" s="210"/>
      <c r="S98" s="205"/>
      <c r="T98" s="206"/>
      <c r="U98" s="207"/>
    </row>
    <row r="99" spans="1:26" s="64" customFormat="1" ht="12.75" customHeight="1">
      <c r="A99" s="208" t="s">
        <v>58</v>
      </c>
      <c r="B99" s="199"/>
      <c r="C99" s="199"/>
      <c r="D99" s="199"/>
      <c r="E99" s="199"/>
      <c r="F99" s="199"/>
      <c r="G99" s="199"/>
      <c r="H99" s="200">
        <f>H100+H101</f>
        <v>15174332</v>
      </c>
      <c r="I99" s="201"/>
      <c r="J99" s="202"/>
      <c r="K99" s="66">
        <f t="shared" si="5"/>
        <v>5.4863171734204119</v>
      </c>
      <c r="L99" s="200">
        <f>L100+L101</f>
        <v>10826932</v>
      </c>
      <c r="M99" s="201"/>
      <c r="N99" s="202"/>
      <c r="O99" s="66">
        <f t="shared" si="6"/>
        <v>4.1065162280303653</v>
      </c>
      <c r="P99" s="200">
        <f t="shared" si="7"/>
        <v>4347400</v>
      </c>
      <c r="Q99" s="209"/>
      <c r="R99" s="210"/>
      <c r="S99" s="205"/>
      <c r="T99" s="206"/>
      <c r="U99" s="207"/>
    </row>
    <row r="100" spans="1:26" s="64" customFormat="1" ht="12.75" customHeight="1">
      <c r="A100" s="65"/>
      <c r="B100" s="199" t="s">
        <v>59</v>
      </c>
      <c r="C100" s="199"/>
      <c r="D100" s="199"/>
      <c r="E100" s="199"/>
      <c r="F100" s="199"/>
      <c r="G100" s="199"/>
      <c r="H100" s="200">
        <v>13623134</v>
      </c>
      <c r="I100" s="201"/>
      <c r="J100" s="202"/>
      <c r="K100" s="66">
        <f t="shared" si="5"/>
        <v>4.9254777093322799</v>
      </c>
      <c r="L100" s="203">
        <v>9731134</v>
      </c>
      <c r="M100" s="204"/>
      <c r="N100" s="204"/>
      <c r="O100" s="66">
        <f t="shared" si="6"/>
        <v>3.6908941229277175</v>
      </c>
      <c r="P100" s="200">
        <f t="shared" si="7"/>
        <v>3892000</v>
      </c>
      <c r="Q100" s="209"/>
      <c r="R100" s="210"/>
      <c r="S100" s="205"/>
      <c r="T100" s="206"/>
      <c r="U100" s="207"/>
    </row>
    <row r="101" spans="1:26" s="64" customFormat="1" ht="12.75" customHeight="1">
      <c r="A101" s="65"/>
      <c r="B101" s="199" t="s">
        <v>60</v>
      </c>
      <c r="C101" s="199"/>
      <c r="D101" s="199"/>
      <c r="E101" s="199"/>
      <c r="F101" s="199"/>
      <c r="G101" s="199"/>
      <c r="H101" s="200">
        <v>1551198</v>
      </c>
      <c r="I101" s="201"/>
      <c r="J101" s="202"/>
      <c r="K101" s="66">
        <f t="shared" si="5"/>
        <v>0.56083946408813223</v>
      </c>
      <c r="L101" s="203">
        <v>1095798</v>
      </c>
      <c r="M101" s="204"/>
      <c r="N101" s="204"/>
      <c r="O101" s="66">
        <f t="shared" si="6"/>
        <v>0.41562210510264752</v>
      </c>
      <c r="P101" s="200">
        <f t="shared" si="7"/>
        <v>455400</v>
      </c>
      <c r="Q101" s="209"/>
      <c r="R101" s="210"/>
      <c r="S101" s="205"/>
      <c r="T101" s="206"/>
      <c r="U101" s="207"/>
    </row>
    <row r="102" spans="1:26" s="64" customFormat="1" ht="12.75" customHeight="1">
      <c r="A102" s="208" t="s">
        <v>61</v>
      </c>
      <c r="B102" s="199"/>
      <c r="C102" s="199"/>
      <c r="D102" s="199"/>
      <c r="E102" s="199"/>
      <c r="F102" s="199"/>
      <c r="G102" s="199"/>
      <c r="H102" s="200">
        <f>H103+H104</f>
        <v>15477932</v>
      </c>
      <c r="I102" s="201"/>
      <c r="J102" s="202"/>
      <c r="K102" s="66">
        <f t="shared" si="5"/>
        <v>5.5960845024765078</v>
      </c>
      <c r="L102" s="200">
        <f>L103+L104</f>
        <v>14752379</v>
      </c>
      <c r="M102" s="201"/>
      <c r="N102" s="202"/>
      <c r="O102" s="66">
        <f t="shared" si="6"/>
        <v>5.5953878499979837</v>
      </c>
      <c r="P102" s="200">
        <f t="shared" si="7"/>
        <v>725553</v>
      </c>
      <c r="Q102" s="209"/>
      <c r="R102" s="210"/>
      <c r="S102" s="205"/>
      <c r="T102" s="206"/>
      <c r="U102" s="207"/>
    </row>
    <row r="103" spans="1:26" s="64" customFormat="1" ht="12.75" customHeight="1">
      <c r="A103" s="65"/>
      <c r="B103" s="199" t="s">
        <v>62</v>
      </c>
      <c r="C103" s="199"/>
      <c r="D103" s="199"/>
      <c r="E103" s="199"/>
      <c r="F103" s="199"/>
      <c r="G103" s="199"/>
      <c r="H103" s="200">
        <v>1741706</v>
      </c>
      <c r="I103" s="201"/>
      <c r="J103" s="202"/>
      <c r="K103" s="66">
        <f t="shared" si="5"/>
        <v>0.62971810151836494</v>
      </c>
      <c r="L103" s="203">
        <v>1685621</v>
      </c>
      <c r="M103" s="204"/>
      <c r="N103" s="204"/>
      <c r="O103" s="66">
        <f t="shared" si="6"/>
        <v>0.63933439231065381</v>
      </c>
      <c r="P103" s="200">
        <f t="shared" si="7"/>
        <v>56085</v>
      </c>
      <c r="Q103" s="209"/>
      <c r="R103" s="210"/>
      <c r="S103" s="205"/>
      <c r="T103" s="206"/>
      <c r="U103" s="207"/>
    </row>
    <row r="104" spans="1:26" s="64" customFormat="1" ht="12.75" customHeight="1">
      <c r="A104" s="65"/>
      <c r="B104" s="199" t="s">
        <v>63</v>
      </c>
      <c r="C104" s="199"/>
      <c r="D104" s="199"/>
      <c r="E104" s="199"/>
      <c r="F104" s="199"/>
      <c r="G104" s="199"/>
      <c r="H104" s="200">
        <v>13736226</v>
      </c>
      <c r="I104" s="201"/>
      <c r="J104" s="202"/>
      <c r="K104" s="66">
        <f t="shared" si="5"/>
        <v>4.966366400958143</v>
      </c>
      <c r="L104" s="203">
        <v>13066758</v>
      </c>
      <c r="M104" s="204"/>
      <c r="N104" s="204"/>
      <c r="O104" s="66">
        <f t="shared" si="6"/>
        <v>4.9560534576873305</v>
      </c>
      <c r="P104" s="200">
        <f t="shared" si="7"/>
        <v>669468</v>
      </c>
      <c r="Q104" s="209"/>
      <c r="R104" s="210"/>
      <c r="S104" s="205"/>
      <c r="T104" s="206"/>
      <c r="U104" s="207"/>
    </row>
    <row r="105" spans="1:26" s="64" customFormat="1" ht="12.75" customHeight="1">
      <c r="A105" s="208" t="s">
        <v>64</v>
      </c>
      <c r="B105" s="199"/>
      <c r="C105" s="199"/>
      <c r="D105" s="199"/>
      <c r="E105" s="199"/>
      <c r="F105" s="199"/>
      <c r="G105" s="199"/>
      <c r="H105" s="200">
        <f>H106</f>
        <v>3340199</v>
      </c>
      <c r="I105" s="201"/>
      <c r="J105" s="202"/>
      <c r="K105" s="66">
        <f t="shared" si="5"/>
        <v>1.2076571895449295</v>
      </c>
      <c r="L105" s="200">
        <f>L106</f>
        <v>3313005</v>
      </c>
      <c r="M105" s="201"/>
      <c r="N105" s="202"/>
      <c r="O105" s="66">
        <f t="shared" si="6"/>
        <v>1.2565802386166036</v>
      </c>
      <c r="P105" s="200">
        <f t="shared" si="7"/>
        <v>27194</v>
      </c>
      <c r="Q105" s="209"/>
      <c r="R105" s="210"/>
      <c r="S105" s="205"/>
      <c r="T105" s="206"/>
      <c r="U105" s="207"/>
    </row>
    <row r="106" spans="1:26" s="64" customFormat="1" ht="12.75" customHeight="1">
      <c r="A106" s="65"/>
      <c r="B106" s="199" t="s">
        <v>64</v>
      </c>
      <c r="C106" s="199"/>
      <c r="D106" s="199"/>
      <c r="E106" s="199"/>
      <c r="F106" s="199"/>
      <c r="G106" s="199"/>
      <c r="H106" s="200">
        <v>3340199</v>
      </c>
      <c r="I106" s="201"/>
      <c r="J106" s="202"/>
      <c r="K106" s="66">
        <f t="shared" si="5"/>
        <v>1.2076571895449295</v>
      </c>
      <c r="L106" s="203">
        <v>3313005</v>
      </c>
      <c r="M106" s="204"/>
      <c r="N106" s="204"/>
      <c r="O106" s="66">
        <f t="shared" si="6"/>
        <v>1.2565802386166036</v>
      </c>
      <c r="P106" s="200">
        <f t="shared" si="7"/>
        <v>27194</v>
      </c>
      <c r="Q106" s="209"/>
      <c r="R106" s="210"/>
      <c r="S106" s="205"/>
      <c r="T106" s="206"/>
      <c r="U106" s="207"/>
    </row>
    <row r="107" spans="1:26" s="64" customFormat="1" ht="12.75" customHeight="1">
      <c r="A107" s="208" t="s">
        <v>65</v>
      </c>
      <c r="B107" s="199"/>
      <c r="C107" s="199"/>
      <c r="D107" s="199"/>
      <c r="E107" s="199"/>
      <c r="F107" s="199"/>
      <c r="G107" s="199"/>
      <c r="H107" s="200">
        <f>H108</f>
        <v>44639351</v>
      </c>
      <c r="I107" s="201"/>
      <c r="J107" s="202"/>
      <c r="K107" s="66">
        <f t="shared" si="5"/>
        <v>16.139467490341037</v>
      </c>
      <c r="L107" s="200">
        <f>L108</f>
        <v>44571422</v>
      </c>
      <c r="M107" s="201"/>
      <c r="N107" s="202"/>
      <c r="O107" s="66">
        <f t="shared" si="6"/>
        <v>16.905367813281696</v>
      </c>
      <c r="P107" s="200">
        <f t="shared" si="7"/>
        <v>67929</v>
      </c>
      <c r="Q107" s="209"/>
      <c r="R107" s="210"/>
      <c r="S107" s="205"/>
      <c r="T107" s="206"/>
      <c r="U107" s="207"/>
    </row>
    <row r="108" spans="1:26" s="64" customFormat="1" ht="12.75" customHeight="1" thickBot="1">
      <c r="A108" s="67"/>
      <c r="B108" s="187" t="s">
        <v>65</v>
      </c>
      <c r="C108" s="187"/>
      <c r="D108" s="187"/>
      <c r="E108" s="187"/>
      <c r="F108" s="187"/>
      <c r="G108" s="187"/>
      <c r="H108" s="188">
        <v>44639351</v>
      </c>
      <c r="I108" s="189"/>
      <c r="J108" s="190"/>
      <c r="K108" s="68">
        <f t="shared" si="5"/>
        <v>16.139467490341037</v>
      </c>
      <c r="L108" s="191">
        <v>44571422</v>
      </c>
      <c r="M108" s="192"/>
      <c r="N108" s="192"/>
      <c r="O108" s="68">
        <f t="shared" si="6"/>
        <v>16.905367813281696</v>
      </c>
      <c r="P108" s="188">
        <f t="shared" si="7"/>
        <v>67929</v>
      </c>
      <c r="Q108" s="197"/>
      <c r="R108" s="198"/>
      <c r="S108" s="193"/>
      <c r="T108" s="194"/>
      <c r="U108" s="195"/>
    </row>
    <row r="109" spans="1:26" ht="8.85" customHeight="1">
      <c r="K109" s="36"/>
    </row>
    <row r="110" spans="1:26" ht="12.6" customHeight="1">
      <c r="A110" s="9" t="s">
        <v>66</v>
      </c>
      <c r="K110" s="36"/>
    </row>
    <row r="111" spans="1:26" ht="11.85" customHeight="1" thickBot="1">
      <c r="K111" s="37"/>
      <c r="R111" s="196" t="s">
        <v>194</v>
      </c>
      <c r="S111" s="196"/>
      <c r="T111" s="196"/>
      <c r="U111" s="196"/>
    </row>
    <row r="112" spans="1:26" ht="15.95" customHeight="1">
      <c r="A112" s="103" t="s">
        <v>67</v>
      </c>
      <c r="B112" s="104"/>
      <c r="C112" s="104"/>
      <c r="D112" s="104"/>
      <c r="E112" s="104"/>
      <c r="F112" s="104"/>
      <c r="G112" s="105"/>
      <c r="H112" s="109" t="s">
        <v>200</v>
      </c>
      <c r="I112" s="110"/>
      <c r="J112" s="110"/>
      <c r="K112" s="15"/>
      <c r="L112" s="109" t="s">
        <v>201</v>
      </c>
      <c r="M112" s="113"/>
      <c r="N112" s="113"/>
      <c r="O112" s="15"/>
      <c r="P112" s="116" t="s">
        <v>4</v>
      </c>
      <c r="Q112" s="104"/>
      <c r="R112" s="105"/>
      <c r="S112" s="109" t="s">
        <v>20</v>
      </c>
      <c r="T112" s="113"/>
      <c r="U112" s="118"/>
      <c r="V112" s="3"/>
      <c r="W112" s="3"/>
      <c r="X112" s="3"/>
      <c r="Y112" s="3"/>
      <c r="Z112" s="3"/>
    </row>
    <row r="113" spans="1:26" ht="15.95" customHeight="1" thickBot="1">
      <c r="A113" s="106"/>
      <c r="B113" s="107"/>
      <c r="C113" s="107"/>
      <c r="D113" s="107"/>
      <c r="E113" s="107"/>
      <c r="F113" s="107"/>
      <c r="G113" s="108"/>
      <c r="H113" s="111"/>
      <c r="I113" s="112"/>
      <c r="J113" s="112"/>
      <c r="K113" s="48" t="s">
        <v>5</v>
      </c>
      <c r="L113" s="114"/>
      <c r="M113" s="115"/>
      <c r="N113" s="115"/>
      <c r="O113" s="48" t="s">
        <v>5</v>
      </c>
      <c r="P113" s="117"/>
      <c r="Q113" s="107"/>
      <c r="R113" s="108"/>
      <c r="S113" s="114"/>
      <c r="T113" s="115"/>
      <c r="U113" s="119"/>
      <c r="V113" s="3"/>
      <c r="W113" s="3"/>
      <c r="X113" s="3"/>
      <c r="Y113" s="3"/>
      <c r="Z113" s="3"/>
    </row>
    <row r="114" spans="1:26" ht="21.75" customHeight="1" thickTop="1">
      <c r="A114" s="180" t="s">
        <v>6</v>
      </c>
      <c r="B114" s="181"/>
      <c r="C114" s="181"/>
      <c r="D114" s="181"/>
      <c r="E114" s="181"/>
      <c r="F114" s="181"/>
      <c r="G114" s="182"/>
      <c r="H114" s="183">
        <f>H115+H117+H125+H135+H140+H142</f>
        <v>276585030</v>
      </c>
      <c r="I114" s="136"/>
      <c r="J114" s="137"/>
      <c r="K114" s="56">
        <f t="shared" ref="K114:K144" si="8">H114/$H$114*100</f>
        <v>100</v>
      </c>
      <c r="L114" s="183">
        <f>L115+L117+L125+L135+L140+L142</f>
        <v>263652483</v>
      </c>
      <c r="M114" s="136"/>
      <c r="N114" s="137"/>
      <c r="O114" s="56">
        <f>L114/$L$114*100</f>
        <v>100</v>
      </c>
      <c r="P114" s="183">
        <f>P115+P117+P125+P135+P140+P142</f>
        <v>12932547</v>
      </c>
      <c r="Q114" s="136"/>
      <c r="R114" s="137"/>
      <c r="S114" s="184"/>
      <c r="T114" s="185"/>
      <c r="U114" s="186"/>
    </row>
    <row r="115" spans="1:26" s="70" customFormat="1" ht="21.75" customHeight="1">
      <c r="A115" s="87" t="s">
        <v>69</v>
      </c>
      <c r="B115" s="88"/>
      <c r="C115" s="88"/>
      <c r="D115" s="88"/>
      <c r="E115" s="88"/>
      <c r="F115" s="88"/>
      <c r="G115" s="89"/>
      <c r="H115" s="90">
        <f>H116</f>
        <v>41422882</v>
      </c>
      <c r="I115" s="91"/>
      <c r="J115" s="92"/>
      <c r="K115" s="69">
        <f t="shared" si="8"/>
        <v>14.976545187568538</v>
      </c>
      <c r="L115" s="90">
        <f>L116</f>
        <v>41002726</v>
      </c>
      <c r="M115" s="91"/>
      <c r="N115" s="92"/>
      <c r="O115" s="69">
        <f t="shared" ref="O115:O144" si="9">L115/$L$114*100</f>
        <v>15.551807262896137</v>
      </c>
      <c r="P115" s="93">
        <f t="shared" ref="P115:P144" si="10">H115-L115</f>
        <v>420156</v>
      </c>
      <c r="Q115" s="94"/>
      <c r="R115" s="95"/>
      <c r="S115" s="73"/>
      <c r="T115" s="74"/>
      <c r="U115" s="75"/>
    </row>
    <row r="116" spans="1:26" ht="21.75" customHeight="1">
      <c r="A116" s="41"/>
      <c r="B116" s="76" t="s">
        <v>75</v>
      </c>
      <c r="C116" s="77"/>
      <c r="D116" s="77"/>
      <c r="E116" s="77"/>
      <c r="F116" s="77"/>
      <c r="G116" s="78"/>
      <c r="H116" s="79">
        <v>41422882</v>
      </c>
      <c r="I116" s="80"/>
      <c r="J116" s="81"/>
      <c r="K116" s="38">
        <f t="shared" si="8"/>
        <v>14.976545187568538</v>
      </c>
      <c r="L116" s="79">
        <v>41002726</v>
      </c>
      <c r="M116" s="80"/>
      <c r="N116" s="81"/>
      <c r="O116" s="38">
        <f t="shared" si="9"/>
        <v>15.551807262896137</v>
      </c>
      <c r="P116" s="79">
        <f t="shared" si="10"/>
        <v>420156</v>
      </c>
      <c r="Q116" s="82"/>
      <c r="R116" s="83"/>
      <c r="S116" s="84"/>
      <c r="T116" s="85"/>
      <c r="U116" s="86"/>
    </row>
    <row r="117" spans="1:26" s="70" customFormat="1" ht="21.75" customHeight="1">
      <c r="A117" s="87" t="s">
        <v>70</v>
      </c>
      <c r="B117" s="88"/>
      <c r="C117" s="88"/>
      <c r="D117" s="88"/>
      <c r="E117" s="88"/>
      <c r="F117" s="88"/>
      <c r="G117" s="89"/>
      <c r="H117" s="90">
        <f>H118+H119+H120+H121+H122+H123+H124</f>
        <v>25190659</v>
      </c>
      <c r="I117" s="91"/>
      <c r="J117" s="92"/>
      <c r="K117" s="69">
        <f t="shared" si="8"/>
        <v>9.1077449130200581</v>
      </c>
      <c r="L117" s="90">
        <f>L118+L119+L120+L121+L122+L123+L124</f>
        <v>25043794</v>
      </c>
      <c r="M117" s="91"/>
      <c r="N117" s="92"/>
      <c r="O117" s="69">
        <f t="shared" si="9"/>
        <v>9.4987893590215116</v>
      </c>
      <c r="P117" s="93">
        <f t="shared" si="10"/>
        <v>146865</v>
      </c>
      <c r="Q117" s="94"/>
      <c r="R117" s="95"/>
      <c r="S117" s="73"/>
      <c r="T117" s="74"/>
      <c r="U117" s="75"/>
    </row>
    <row r="118" spans="1:26" ht="21.75" customHeight="1">
      <c r="A118" s="43"/>
      <c r="B118" s="76" t="s">
        <v>76</v>
      </c>
      <c r="C118" s="77"/>
      <c r="D118" s="77"/>
      <c r="E118" s="77"/>
      <c r="F118" s="77"/>
      <c r="G118" s="78"/>
      <c r="H118" s="79">
        <v>18854765</v>
      </c>
      <c r="I118" s="80"/>
      <c r="J118" s="81"/>
      <c r="K118" s="38">
        <f t="shared" si="8"/>
        <v>6.8169868051065521</v>
      </c>
      <c r="L118" s="79">
        <v>18754253</v>
      </c>
      <c r="M118" s="80"/>
      <c r="N118" s="81"/>
      <c r="O118" s="38">
        <f t="shared" si="9"/>
        <v>7.1132472513069409</v>
      </c>
      <c r="P118" s="79">
        <f t="shared" si="10"/>
        <v>100512</v>
      </c>
      <c r="Q118" s="82"/>
      <c r="R118" s="83"/>
      <c r="S118" s="84"/>
      <c r="T118" s="85"/>
      <c r="U118" s="86"/>
    </row>
    <row r="119" spans="1:26" ht="21.75" customHeight="1">
      <c r="A119" s="44"/>
      <c r="B119" s="76" t="s">
        <v>77</v>
      </c>
      <c r="C119" s="77"/>
      <c r="D119" s="77"/>
      <c r="E119" s="77"/>
      <c r="F119" s="77"/>
      <c r="G119" s="78"/>
      <c r="H119" s="79">
        <v>2291750</v>
      </c>
      <c r="I119" s="80"/>
      <c r="J119" s="81"/>
      <c r="K119" s="38">
        <f t="shared" si="8"/>
        <v>0.82858786681260366</v>
      </c>
      <c r="L119" s="79">
        <v>2286550</v>
      </c>
      <c r="M119" s="80"/>
      <c r="N119" s="81"/>
      <c r="O119" s="38">
        <f t="shared" si="9"/>
        <v>0.86725904265426546</v>
      </c>
      <c r="P119" s="79">
        <f t="shared" si="10"/>
        <v>5200</v>
      </c>
      <c r="Q119" s="82"/>
      <c r="R119" s="83"/>
      <c r="S119" s="84"/>
      <c r="T119" s="85"/>
      <c r="U119" s="86"/>
    </row>
    <row r="120" spans="1:26" ht="21.75" customHeight="1">
      <c r="A120" s="44"/>
      <c r="B120" s="76" t="s">
        <v>78</v>
      </c>
      <c r="C120" s="77"/>
      <c r="D120" s="77"/>
      <c r="E120" s="77"/>
      <c r="F120" s="77"/>
      <c r="G120" s="78"/>
      <c r="H120" s="79">
        <v>510070</v>
      </c>
      <c r="I120" s="80"/>
      <c r="J120" s="81"/>
      <c r="K120" s="38">
        <f t="shared" si="8"/>
        <v>0.18441706696851959</v>
      </c>
      <c r="L120" s="79">
        <v>510100</v>
      </c>
      <c r="M120" s="80"/>
      <c r="N120" s="81"/>
      <c r="O120" s="38">
        <f t="shared" si="9"/>
        <v>0.19347437740611001</v>
      </c>
      <c r="P120" s="79">
        <f t="shared" si="10"/>
        <v>-30</v>
      </c>
      <c r="Q120" s="82"/>
      <c r="R120" s="83"/>
      <c r="S120" s="84"/>
      <c r="T120" s="85"/>
      <c r="U120" s="86"/>
    </row>
    <row r="121" spans="1:26" ht="21.75" customHeight="1">
      <c r="A121" s="44"/>
      <c r="B121" s="76" t="s">
        <v>79</v>
      </c>
      <c r="C121" s="77"/>
      <c r="D121" s="77"/>
      <c r="E121" s="77"/>
      <c r="F121" s="77"/>
      <c r="G121" s="78"/>
      <c r="H121" s="79">
        <v>1341268</v>
      </c>
      <c r="I121" s="80"/>
      <c r="J121" s="81"/>
      <c r="K121" s="38">
        <f t="shared" si="8"/>
        <v>0.48493875463903452</v>
      </c>
      <c r="L121" s="79">
        <v>1310085</v>
      </c>
      <c r="M121" s="80"/>
      <c r="N121" s="81"/>
      <c r="O121" s="38">
        <f t="shared" si="9"/>
        <v>0.49689841153515701</v>
      </c>
      <c r="P121" s="79">
        <f t="shared" si="10"/>
        <v>31183</v>
      </c>
      <c r="Q121" s="82"/>
      <c r="R121" s="83"/>
      <c r="S121" s="84"/>
      <c r="T121" s="85"/>
      <c r="U121" s="86"/>
    </row>
    <row r="122" spans="1:26" ht="21.75" customHeight="1">
      <c r="A122" s="44"/>
      <c r="B122" s="76" t="s">
        <v>80</v>
      </c>
      <c r="C122" s="77"/>
      <c r="D122" s="77"/>
      <c r="E122" s="77"/>
      <c r="F122" s="77"/>
      <c r="G122" s="78"/>
      <c r="H122" s="79">
        <v>407286</v>
      </c>
      <c r="I122" s="80"/>
      <c r="J122" s="81"/>
      <c r="K122" s="38">
        <f t="shared" si="8"/>
        <v>0.14725525817503571</v>
      </c>
      <c r="L122" s="79">
        <v>407286</v>
      </c>
      <c r="M122" s="80"/>
      <c r="N122" s="81"/>
      <c r="O122" s="38">
        <f t="shared" si="9"/>
        <v>0.15447834792437742</v>
      </c>
      <c r="P122" s="79">
        <f t="shared" si="10"/>
        <v>0</v>
      </c>
      <c r="Q122" s="82"/>
      <c r="R122" s="83"/>
      <c r="S122" s="84"/>
      <c r="T122" s="85"/>
      <c r="U122" s="86"/>
    </row>
    <row r="123" spans="1:26" ht="21.75" customHeight="1">
      <c r="A123" s="44"/>
      <c r="B123" s="76" t="s">
        <v>81</v>
      </c>
      <c r="C123" s="77"/>
      <c r="D123" s="77"/>
      <c r="E123" s="77"/>
      <c r="F123" s="77"/>
      <c r="G123" s="78"/>
      <c r="H123" s="79">
        <v>1234150</v>
      </c>
      <c r="I123" s="80"/>
      <c r="J123" s="81"/>
      <c r="K123" s="38">
        <f t="shared" si="8"/>
        <v>0.44620997745250351</v>
      </c>
      <c r="L123" s="79">
        <v>1216150</v>
      </c>
      <c r="M123" s="80"/>
      <c r="N123" s="81"/>
      <c r="O123" s="38">
        <f t="shared" si="9"/>
        <v>0.46127007269641379</v>
      </c>
      <c r="P123" s="79">
        <f t="shared" si="10"/>
        <v>18000</v>
      </c>
      <c r="Q123" s="82"/>
      <c r="R123" s="83"/>
      <c r="S123" s="84"/>
      <c r="T123" s="85"/>
      <c r="U123" s="86"/>
    </row>
    <row r="124" spans="1:26" ht="21.75" customHeight="1">
      <c r="A124" s="45"/>
      <c r="B124" s="76" t="s">
        <v>82</v>
      </c>
      <c r="C124" s="77"/>
      <c r="D124" s="77"/>
      <c r="E124" s="77"/>
      <c r="F124" s="77"/>
      <c r="G124" s="78"/>
      <c r="H124" s="79">
        <v>551370</v>
      </c>
      <c r="I124" s="80"/>
      <c r="J124" s="81"/>
      <c r="K124" s="12">
        <f t="shared" si="8"/>
        <v>0.19934918386580791</v>
      </c>
      <c r="L124" s="79">
        <v>559370</v>
      </c>
      <c r="M124" s="80"/>
      <c r="N124" s="81"/>
      <c r="O124" s="38">
        <f t="shared" si="9"/>
        <v>0.21216185549824693</v>
      </c>
      <c r="P124" s="79">
        <f t="shared" si="10"/>
        <v>-8000</v>
      </c>
      <c r="Q124" s="82"/>
      <c r="R124" s="83"/>
      <c r="S124" s="84"/>
      <c r="T124" s="85"/>
      <c r="U124" s="86"/>
    </row>
    <row r="125" spans="1:26" s="70" customFormat="1" ht="21.75" customHeight="1">
      <c r="A125" s="87" t="s">
        <v>71</v>
      </c>
      <c r="B125" s="88"/>
      <c r="C125" s="88"/>
      <c r="D125" s="88"/>
      <c r="E125" s="88"/>
      <c r="F125" s="88"/>
      <c r="G125" s="89"/>
      <c r="H125" s="90">
        <f>H126+H127+H128+H129+H130+H131+H132+H133+H134</f>
        <v>140920954</v>
      </c>
      <c r="I125" s="91"/>
      <c r="J125" s="92"/>
      <c r="K125" s="71">
        <f t="shared" si="8"/>
        <v>50.950318605457426</v>
      </c>
      <c r="L125" s="90">
        <f>L126+L127+L128+L129+L130+L131+L132+L133+L134</f>
        <v>140533158</v>
      </c>
      <c r="M125" s="91"/>
      <c r="N125" s="92"/>
      <c r="O125" s="69">
        <f t="shared" si="9"/>
        <v>53.302421581973114</v>
      </c>
      <c r="P125" s="93">
        <f t="shared" si="10"/>
        <v>387796</v>
      </c>
      <c r="Q125" s="94"/>
      <c r="R125" s="95"/>
      <c r="S125" s="73"/>
      <c r="T125" s="74"/>
      <c r="U125" s="75"/>
    </row>
    <row r="126" spans="1:26" ht="21.75" customHeight="1">
      <c r="A126" s="43"/>
      <c r="B126" s="76" t="s">
        <v>83</v>
      </c>
      <c r="C126" s="77"/>
      <c r="D126" s="77"/>
      <c r="E126" s="77"/>
      <c r="F126" s="77"/>
      <c r="G126" s="78"/>
      <c r="H126" s="79">
        <v>47668106</v>
      </c>
      <c r="I126" s="80"/>
      <c r="J126" s="81"/>
      <c r="K126" s="12">
        <f t="shared" si="8"/>
        <v>17.234521333276788</v>
      </c>
      <c r="L126" s="79">
        <v>47586766</v>
      </c>
      <c r="M126" s="80"/>
      <c r="N126" s="81"/>
      <c r="O126" s="38">
        <f t="shared" si="9"/>
        <v>18.049049058263563</v>
      </c>
      <c r="P126" s="79">
        <f t="shared" si="10"/>
        <v>81340</v>
      </c>
      <c r="Q126" s="82"/>
      <c r="R126" s="83"/>
      <c r="S126" s="84"/>
      <c r="T126" s="85"/>
      <c r="U126" s="86"/>
    </row>
    <row r="127" spans="1:26" ht="21.75" customHeight="1">
      <c r="A127" s="44"/>
      <c r="B127" s="76" t="s">
        <v>84</v>
      </c>
      <c r="C127" s="77"/>
      <c r="D127" s="77"/>
      <c r="E127" s="77"/>
      <c r="F127" s="77"/>
      <c r="G127" s="78"/>
      <c r="H127" s="79">
        <v>37520</v>
      </c>
      <c r="I127" s="80"/>
      <c r="J127" s="81"/>
      <c r="K127" s="12">
        <f t="shared" si="8"/>
        <v>1.356544857109584E-2</v>
      </c>
      <c r="L127" s="79">
        <v>37520</v>
      </c>
      <c r="M127" s="80"/>
      <c r="N127" s="81"/>
      <c r="O127" s="38">
        <f t="shared" si="9"/>
        <v>1.4230854029165355E-2</v>
      </c>
      <c r="P127" s="79">
        <f t="shared" si="10"/>
        <v>0</v>
      </c>
      <c r="Q127" s="82"/>
      <c r="R127" s="83"/>
      <c r="S127" s="84"/>
      <c r="T127" s="85"/>
      <c r="U127" s="86"/>
    </row>
    <row r="128" spans="1:26" ht="21.75" customHeight="1">
      <c r="A128" s="44"/>
      <c r="B128" s="76" t="s">
        <v>85</v>
      </c>
      <c r="C128" s="77"/>
      <c r="D128" s="77"/>
      <c r="E128" s="77"/>
      <c r="F128" s="77"/>
      <c r="G128" s="78"/>
      <c r="H128" s="79">
        <v>1608646</v>
      </c>
      <c r="I128" s="80"/>
      <c r="J128" s="81"/>
      <c r="K128" s="12">
        <f t="shared" si="8"/>
        <v>0.58160993022652019</v>
      </c>
      <c r="L128" s="79">
        <v>1608646</v>
      </c>
      <c r="M128" s="80"/>
      <c r="N128" s="81"/>
      <c r="O128" s="38">
        <f t="shared" si="9"/>
        <v>0.61013876360876151</v>
      </c>
      <c r="P128" s="79">
        <f t="shared" si="10"/>
        <v>0</v>
      </c>
      <c r="Q128" s="82"/>
      <c r="R128" s="83"/>
      <c r="S128" s="84"/>
      <c r="T128" s="85"/>
      <c r="U128" s="86"/>
    </row>
    <row r="129" spans="1:21" ht="21.75" customHeight="1">
      <c r="A129" s="44"/>
      <c r="B129" s="76" t="s">
        <v>86</v>
      </c>
      <c r="C129" s="77"/>
      <c r="D129" s="77"/>
      <c r="E129" s="77"/>
      <c r="F129" s="77"/>
      <c r="G129" s="78"/>
      <c r="H129" s="79">
        <v>5219107</v>
      </c>
      <c r="I129" s="80"/>
      <c r="J129" s="81"/>
      <c r="K129" s="12">
        <f t="shared" si="8"/>
        <v>1.8869810126744748</v>
      </c>
      <c r="L129" s="79">
        <v>5219107</v>
      </c>
      <c r="M129" s="80"/>
      <c r="N129" s="81"/>
      <c r="O129" s="38">
        <f t="shared" si="9"/>
        <v>1.9795402419934729</v>
      </c>
      <c r="P129" s="79">
        <f t="shared" si="10"/>
        <v>0</v>
      </c>
      <c r="Q129" s="82"/>
      <c r="R129" s="83"/>
      <c r="S129" s="84"/>
      <c r="T129" s="85"/>
      <c r="U129" s="86"/>
    </row>
    <row r="130" spans="1:21" ht="21.75" customHeight="1">
      <c r="A130" s="44"/>
      <c r="B130" s="76" t="s">
        <v>87</v>
      </c>
      <c r="C130" s="77"/>
      <c r="D130" s="77"/>
      <c r="E130" s="77"/>
      <c r="F130" s="77"/>
      <c r="G130" s="78"/>
      <c r="H130" s="79">
        <v>102560</v>
      </c>
      <c r="I130" s="80"/>
      <c r="J130" s="81"/>
      <c r="K130" s="12">
        <f t="shared" si="8"/>
        <v>3.7080821040820611E-2</v>
      </c>
      <c r="L130" s="79">
        <v>5000</v>
      </c>
      <c r="M130" s="80"/>
      <c r="N130" s="81"/>
      <c r="O130" s="38">
        <f t="shared" si="9"/>
        <v>1.8964357714772594E-3</v>
      </c>
      <c r="P130" s="79">
        <f t="shared" si="10"/>
        <v>97560</v>
      </c>
      <c r="Q130" s="82"/>
      <c r="R130" s="83"/>
      <c r="S130" s="84"/>
      <c r="T130" s="85"/>
      <c r="U130" s="86"/>
    </row>
    <row r="131" spans="1:21" ht="21.75" customHeight="1">
      <c r="A131" s="44"/>
      <c r="B131" s="76" t="s">
        <v>88</v>
      </c>
      <c r="C131" s="77"/>
      <c r="D131" s="77"/>
      <c r="E131" s="77"/>
      <c r="F131" s="77"/>
      <c r="G131" s="78"/>
      <c r="H131" s="79">
        <v>58228</v>
      </c>
      <c r="I131" s="80"/>
      <c r="J131" s="81"/>
      <c r="K131" s="12">
        <f t="shared" si="8"/>
        <v>2.1052477062840313E-2</v>
      </c>
      <c r="L131" s="79">
        <v>58228</v>
      </c>
      <c r="M131" s="80"/>
      <c r="N131" s="81"/>
      <c r="O131" s="38">
        <f t="shared" si="9"/>
        <v>2.2085132420315571E-2</v>
      </c>
      <c r="P131" s="79">
        <f t="shared" si="10"/>
        <v>0</v>
      </c>
      <c r="Q131" s="82"/>
      <c r="R131" s="83"/>
      <c r="S131" s="84"/>
      <c r="T131" s="85"/>
      <c r="U131" s="86"/>
    </row>
    <row r="132" spans="1:21" ht="21.75" customHeight="1">
      <c r="A132" s="44"/>
      <c r="B132" s="76" t="s">
        <v>89</v>
      </c>
      <c r="C132" s="77"/>
      <c r="D132" s="77"/>
      <c r="E132" s="77"/>
      <c r="F132" s="77"/>
      <c r="G132" s="78"/>
      <c r="H132" s="79">
        <v>83136649</v>
      </c>
      <c r="I132" s="80"/>
      <c r="J132" s="81"/>
      <c r="K132" s="12">
        <f t="shared" si="8"/>
        <v>30.05826056457213</v>
      </c>
      <c r="L132" s="79">
        <v>82917365</v>
      </c>
      <c r="M132" s="80"/>
      <c r="N132" s="81"/>
      <c r="O132" s="38">
        <f t="shared" si="9"/>
        <v>31.449491412527301</v>
      </c>
      <c r="P132" s="79">
        <f t="shared" si="10"/>
        <v>219284</v>
      </c>
      <c r="Q132" s="82"/>
      <c r="R132" s="83"/>
      <c r="S132" s="84"/>
      <c r="T132" s="85"/>
      <c r="U132" s="86"/>
    </row>
    <row r="133" spans="1:21" ht="21.75" customHeight="1">
      <c r="A133" s="44"/>
      <c r="B133" s="76" t="s">
        <v>90</v>
      </c>
      <c r="C133" s="77"/>
      <c r="D133" s="77"/>
      <c r="E133" s="77"/>
      <c r="F133" s="77"/>
      <c r="G133" s="78"/>
      <c r="H133" s="79">
        <v>3089662</v>
      </c>
      <c r="I133" s="80"/>
      <c r="J133" s="81"/>
      <c r="K133" s="12">
        <f t="shared" si="8"/>
        <v>1.1170749190583453</v>
      </c>
      <c r="L133" s="79">
        <v>3100050</v>
      </c>
      <c r="M133" s="80"/>
      <c r="N133" s="81"/>
      <c r="O133" s="38">
        <f t="shared" si="9"/>
        <v>1.1758091426736155</v>
      </c>
      <c r="P133" s="79">
        <f t="shared" si="10"/>
        <v>-10388</v>
      </c>
      <c r="Q133" s="82"/>
      <c r="R133" s="83"/>
      <c r="S133" s="84"/>
      <c r="T133" s="85"/>
      <c r="U133" s="86"/>
    </row>
    <row r="134" spans="1:21" ht="21.75" customHeight="1">
      <c r="A134" s="44"/>
      <c r="B134" s="76" t="s">
        <v>97</v>
      </c>
      <c r="C134" s="77"/>
      <c r="D134" s="77"/>
      <c r="E134" s="77"/>
      <c r="F134" s="77"/>
      <c r="G134" s="78"/>
      <c r="H134" s="79">
        <v>476</v>
      </c>
      <c r="I134" s="80"/>
      <c r="J134" s="81"/>
      <c r="K134" s="12">
        <f t="shared" si="8"/>
        <v>1.7209897440942482E-4</v>
      </c>
      <c r="L134" s="79">
        <v>476</v>
      </c>
      <c r="M134" s="80"/>
      <c r="N134" s="81"/>
      <c r="O134" s="38">
        <f t="shared" si="9"/>
        <v>1.8054068544463508E-4</v>
      </c>
      <c r="P134" s="79">
        <f t="shared" si="10"/>
        <v>0</v>
      </c>
      <c r="Q134" s="82"/>
      <c r="R134" s="83"/>
      <c r="S134" s="13"/>
      <c r="T134" s="14"/>
      <c r="U134" s="42"/>
    </row>
    <row r="135" spans="1:21" s="70" customFormat="1" ht="21.75" customHeight="1">
      <c r="A135" s="87" t="s">
        <v>72</v>
      </c>
      <c r="B135" s="88"/>
      <c r="C135" s="88"/>
      <c r="D135" s="88"/>
      <c r="E135" s="88"/>
      <c r="F135" s="88"/>
      <c r="G135" s="89"/>
      <c r="H135" s="90">
        <f>H136+H137+H138+H139</f>
        <v>61023299</v>
      </c>
      <c r="I135" s="91"/>
      <c r="J135" s="92"/>
      <c r="K135" s="71">
        <f t="shared" si="8"/>
        <v>22.06312431298252</v>
      </c>
      <c r="L135" s="90">
        <f>L136+L137+L138+L139</f>
        <v>49088845</v>
      </c>
      <c r="M135" s="91"/>
      <c r="N135" s="92"/>
      <c r="O135" s="69">
        <f t="shared" si="9"/>
        <v>18.618768327700522</v>
      </c>
      <c r="P135" s="93">
        <f t="shared" si="10"/>
        <v>11934454</v>
      </c>
      <c r="Q135" s="94"/>
      <c r="R135" s="95"/>
      <c r="S135" s="73"/>
      <c r="T135" s="74"/>
      <c r="U135" s="75"/>
    </row>
    <row r="136" spans="1:21" ht="21.75" customHeight="1">
      <c r="A136" s="43"/>
      <c r="B136" s="76" t="s">
        <v>91</v>
      </c>
      <c r="C136" s="77"/>
      <c r="D136" s="77"/>
      <c r="E136" s="77"/>
      <c r="F136" s="77"/>
      <c r="G136" s="78"/>
      <c r="H136" s="79">
        <v>46421871</v>
      </c>
      <c r="I136" s="80"/>
      <c r="J136" s="81"/>
      <c r="K136" s="12">
        <f t="shared" si="8"/>
        <v>16.783941994257606</v>
      </c>
      <c r="L136" s="79">
        <v>36125740</v>
      </c>
      <c r="M136" s="80"/>
      <c r="N136" s="81"/>
      <c r="O136" s="38">
        <f t="shared" si="9"/>
        <v>13.702029121417377</v>
      </c>
      <c r="P136" s="79">
        <f t="shared" si="10"/>
        <v>10296131</v>
      </c>
      <c r="Q136" s="82"/>
      <c r="R136" s="83"/>
      <c r="S136" s="84"/>
      <c r="T136" s="85"/>
      <c r="U136" s="86"/>
    </row>
    <row r="137" spans="1:21" ht="21.75" customHeight="1">
      <c r="A137" s="44"/>
      <c r="B137" s="76" t="s">
        <v>92</v>
      </c>
      <c r="C137" s="77"/>
      <c r="D137" s="77"/>
      <c r="E137" s="77"/>
      <c r="F137" s="77"/>
      <c r="G137" s="78"/>
      <c r="H137" s="79">
        <v>6115632</v>
      </c>
      <c r="I137" s="80"/>
      <c r="J137" s="81"/>
      <c r="K137" s="12">
        <f t="shared" si="8"/>
        <v>2.2111218383728146</v>
      </c>
      <c r="L137" s="79">
        <v>6324667</v>
      </c>
      <c r="M137" s="80"/>
      <c r="N137" s="81"/>
      <c r="O137" s="38">
        <f t="shared" si="9"/>
        <v>2.3988649482963527</v>
      </c>
      <c r="P137" s="79">
        <f t="shared" si="10"/>
        <v>-209035</v>
      </c>
      <c r="Q137" s="82"/>
      <c r="R137" s="83"/>
      <c r="S137" s="84"/>
      <c r="T137" s="85"/>
      <c r="U137" s="86"/>
    </row>
    <row r="138" spans="1:21" ht="21.75" customHeight="1">
      <c r="A138" s="44"/>
      <c r="B138" s="76" t="s">
        <v>96</v>
      </c>
      <c r="C138" s="77"/>
      <c r="D138" s="77"/>
      <c r="E138" s="77"/>
      <c r="F138" s="77"/>
      <c r="G138" s="78"/>
      <c r="H138" s="79">
        <v>5380620</v>
      </c>
      <c r="I138" s="80"/>
      <c r="J138" s="81"/>
      <c r="K138" s="12">
        <f t="shared" si="8"/>
        <v>1.9453764363168897</v>
      </c>
      <c r="L138" s="79">
        <v>4030620</v>
      </c>
      <c r="M138" s="80"/>
      <c r="N138" s="81"/>
      <c r="O138" s="38">
        <f t="shared" si="9"/>
        <v>1.5287623898463343</v>
      </c>
      <c r="P138" s="79">
        <f t="shared" si="10"/>
        <v>1350000</v>
      </c>
      <c r="Q138" s="82"/>
      <c r="R138" s="83"/>
      <c r="S138" s="84"/>
      <c r="T138" s="85"/>
      <c r="U138" s="86"/>
    </row>
    <row r="139" spans="1:21" ht="21.75" customHeight="1">
      <c r="A139" s="44"/>
      <c r="B139" s="76" t="s">
        <v>93</v>
      </c>
      <c r="C139" s="77"/>
      <c r="D139" s="77"/>
      <c r="E139" s="77"/>
      <c r="F139" s="77"/>
      <c r="G139" s="78"/>
      <c r="H139" s="79">
        <v>3105176</v>
      </c>
      <c r="I139" s="80"/>
      <c r="J139" s="81"/>
      <c r="K139" s="12">
        <f t="shared" si="8"/>
        <v>1.1226840440352104</v>
      </c>
      <c r="L139" s="79">
        <v>2607818</v>
      </c>
      <c r="M139" s="80"/>
      <c r="N139" s="81"/>
      <c r="O139" s="38">
        <f t="shared" si="9"/>
        <v>0.98911186814045671</v>
      </c>
      <c r="P139" s="79">
        <f t="shared" si="10"/>
        <v>497358</v>
      </c>
      <c r="Q139" s="82"/>
      <c r="R139" s="83"/>
      <c r="S139" s="84"/>
      <c r="T139" s="85"/>
      <c r="U139" s="86"/>
    </row>
    <row r="140" spans="1:21" s="70" customFormat="1" ht="21.75" customHeight="1">
      <c r="A140" s="87" t="s">
        <v>73</v>
      </c>
      <c r="B140" s="88"/>
      <c r="C140" s="88"/>
      <c r="D140" s="88"/>
      <c r="E140" s="88"/>
      <c r="F140" s="88"/>
      <c r="G140" s="89"/>
      <c r="H140" s="90">
        <f>H141</f>
        <v>699462</v>
      </c>
      <c r="I140" s="91"/>
      <c r="J140" s="92"/>
      <c r="K140" s="71">
        <f t="shared" si="8"/>
        <v>0.25289221184530486</v>
      </c>
      <c r="L140" s="90">
        <f>L141</f>
        <v>699462</v>
      </c>
      <c r="M140" s="91"/>
      <c r="N140" s="92"/>
      <c r="O140" s="69">
        <f t="shared" si="9"/>
        <v>0.26529695151780536</v>
      </c>
      <c r="P140" s="93">
        <f t="shared" si="10"/>
        <v>0</v>
      </c>
      <c r="Q140" s="94"/>
      <c r="R140" s="95"/>
      <c r="S140" s="73"/>
      <c r="T140" s="74"/>
      <c r="U140" s="75"/>
    </row>
    <row r="141" spans="1:21" ht="21.75" customHeight="1">
      <c r="A141" s="44"/>
      <c r="B141" s="76" t="s">
        <v>94</v>
      </c>
      <c r="C141" s="77"/>
      <c r="D141" s="77"/>
      <c r="E141" s="77"/>
      <c r="F141" s="77"/>
      <c r="G141" s="78"/>
      <c r="H141" s="79">
        <v>699462</v>
      </c>
      <c r="I141" s="80"/>
      <c r="J141" s="81"/>
      <c r="K141" s="12">
        <f t="shared" si="8"/>
        <v>0.25289221184530486</v>
      </c>
      <c r="L141" s="79">
        <v>699462</v>
      </c>
      <c r="M141" s="80"/>
      <c r="N141" s="81"/>
      <c r="O141" s="38">
        <f t="shared" si="9"/>
        <v>0.26529695151780536</v>
      </c>
      <c r="P141" s="79">
        <f t="shared" si="10"/>
        <v>0</v>
      </c>
      <c r="Q141" s="82"/>
      <c r="R141" s="83"/>
      <c r="S141" s="84"/>
      <c r="T141" s="85"/>
      <c r="U141" s="86"/>
    </row>
    <row r="142" spans="1:21" s="70" customFormat="1" ht="21.75" customHeight="1">
      <c r="A142" s="87" t="s">
        <v>74</v>
      </c>
      <c r="B142" s="88"/>
      <c r="C142" s="88"/>
      <c r="D142" s="88"/>
      <c r="E142" s="88"/>
      <c r="F142" s="88"/>
      <c r="G142" s="89"/>
      <c r="H142" s="90">
        <f>H143+H144</f>
        <v>7327774</v>
      </c>
      <c r="I142" s="91"/>
      <c r="J142" s="92"/>
      <c r="K142" s="71">
        <f t="shared" si="8"/>
        <v>2.6493747691261524</v>
      </c>
      <c r="L142" s="90">
        <f>L143+L144</f>
        <v>7284498</v>
      </c>
      <c r="M142" s="91"/>
      <c r="N142" s="92"/>
      <c r="O142" s="69">
        <f t="shared" si="9"/>
        <v>2.7629165168909107</v>
      </c>
      <c r="P142" s="93">
        <f t="shared" si="10"/>
        <v>43276</v>
      </c>
      <c r="Q142" s="94"/>
      <c r="R142" s="95"/>
      <c r="S142" s="73"/>
      <c r="T142" s="74"/>
      <c r="U142" s="75"/>
    </row>
    <row r="143" spans="1:21" ht="21.75" customHeight="1">
      <c r="A143" s="44"/>
      <c r="B143" s="76" t="s">
        <v>203</v>
      </c>
      <c r="C143" s="77"/>
      <c r="D143" s="77"/>
      <c r="E143" s="77"/>
      <c r="F143" s="77"/>
      <c r="G143" s="78"/>
      <c r="H143" s="79">
        <v>3340199</v>
      </c>
      <c r="I143" s="80"/>
      <c r="J143" s="81"/>
      <c r="K143" s="12">
        <f t="shared" si="8"/>
        <v>1.2076571895449295</v>
      </c>
      <c r="L143" s="79">
        <v>3313005</v>
      </c>
      <c r="M143" s="80"/>
      <c r="N143" s="81"/>
      <c r="O143" s="38">
        <f t="shared" si="9"/>
        <v>1.2565802386166036</v>
      </c>
      <c r="P143" s="79">
        <f t="shared" si="10"/>
        <v>27194</v>
      </c>
      <c r="Q143" s="82"/>
      <c r="R143" s="83"/>
      <c r="S143" s="84"/>
      <c r="T143" s="85"/>
      <c r="U143" s="86"/>
    </row>
    <row r="144" spans="1:21" ht="21.75" customHeight="1" thickBot="1">
      <c r="A144" s="46"/>
      <c r="B144" s="263" t="s">
        <v>202</v>
      </c>
      <c r="C144" s="264"/>
      <c r="D144" s="264"/>
      <c r="E144" s="264"/>
      <c r="F144" s="264"/>
      <c r="G144" s="265"/>
      <c r="H144" s="266">
        <v>3987575</v>
      </c>
      <c r="I144" s="217"/>
      <c r="J144" s="218"/>
      <c r="K144" s="47">
        <f t="shared" si="8"/>
        <v>1.4417175795812232</v>
      </c>
      <c r="L144" s="266">
        <v>3971493</v>
      </c>
      <c r="M144" s="217"/>
      <c r="N144" s="218"/>
      <c r="O144" s="47">
        <f t="shared" si="9"/>
        <v>1.5063362782743071</v>
      </c>
      <c r="P144" s="266">
        <f t="shared" si="10"/>
        <v>16082</v>
      </c>
      <c r="Q144" s="267"/>
      <c r="R144" s="268"/>
      <c r="S144" s="269"/>
      <c r="T144" s="270"/>
      <c r="U144" s="271"/>
    </row>
  </sheetData>
  <mergeCells count="584">
    <mergeCell ref="B144:G144"/>
    <mergeCell ref="H144:J144"/>
    <mergeCell ref="L144:N144"/>
    <mergeCell ref="P144:R144"/>
    <mergeCell ref="S144:U144"/>
    <mergeCell ref="B18:G18"/>
    <mergeCell ref="H18:J18"/>
    <mergeCell ref="L18:N18"/>
    <mergeCell ref="P18:R18"/>
    <mergeCell ref="S18:U18"/>
    <mergeCell ref="H33:J33"/>
    <mergeCell ref="L33:N33"/>
    <mergeCell ref="P33:R33"/>
    <mergeCell ref="B87:G87"/>
    <mergeCell ref="H87:J87"/>
    <mergeCell ref="L87:N87"/>
    <mergeCell ref="P87:R87"/>
    <mergeCell ref="P61:R61"/>
    <mergeCell ref="P62:R62"/>
    <mergeCell ref="H40:J41"/>
    <mergeCell ref="S87:U87"/>
    <mergeCell ref="A40:G41"/>
    <mergeCell ref="R39:U39"/>
    <mergeCell ref="A51:A52"/>
    <mergeCell ref="A60:G60"/>
    <mergeCell ref="H60:J60"/>
    <mergeCell ref="L60:N60"/>
    <mergeCell ref="P60:R60"/>
    <mergeCell ref="S60:U60"/>
    <mergeCell ref="A61:G61"/>
    <mergeCell ref="L40:N41"/>
    <mergeCell ref="P17:R17"/>
    <mergeCell ref="S17:U17"/>
    <mergeCell ref="B32:G32"/>
    <mergeCell ref="H32:J32"/>
    <mergeCell ref="L32:N32"/>
    <mergeCell ref="P32:R32"/>
    <mergeCell ref="R25:U25"/>
    <mergeCell ref="S26:U27"/>
    <mergeCell ref="P26:R27"/>
    <mergeCell ref="L26:N27"/>
    <mergeCell ref="H26:J27"/>
    <mergeCell ref="A26:G27"/>
    <mergeCell ref="P31:R31"/>
    <mergeCell ref="S31:U31"/>
    <mergeCell ref="A30:G30"/>
    <mergeCell ref="H30:J30"/>
    <mergeCell ref="L30:N30"/>
    <mergeCell ref="H50:J50"/>
    <mergeCell ref="P64:R64"/>
    <mergeCell ref="S40:U41"/>
    <mergeCell ref="P40:R41"/>
    <mergeCell ref="P52:R52"/>
    <mergeCell ref="S52:U52"/>
    <mergeCell ref="S49:U49"/>
    <mergeCell ref="S43:U43"/>
    <mergeCell ref="P51:R51"/>
    <mergeCell ref="S50:U50"/>
    <mergeCell ref="S53:U53"/>
    <mergeCell ref="R57:U57"/>
    <mergeCell ref="A58:G59"/>
    <mergeCell ref="H58:J59"/>
    <mergeCell ref="L58:N59"/>
    <mergeCell ref="P58:R59"/>
    <mergeCell ref="S58:U59"/>
    <mergeCell ref="H47:J47"/>
    <mergeCell ref="L47:N47"/>
    <mergeCell ref="A48:G48"/>
    <mergeCell ref="H48:J48"/>
    <mergeCell ref="L48:N48"/>
    <mergeCell ref="P48:R48"/>
    <mergeCell ref="B51:G51"/>
    <mergeCell ref="L50:N50"/>
    <mergeCell ref="P50:R50"/>
    <mergeCell ref="A49:G49"/>
    <mergeCell ref="H49:J49"/>
    <mergeCell ref="L49:N49"/>
    <mergeCell ref="S48:U48"/>
    <mergeCell ref="H51:J51"/>
    <mergeCell ref="L51:N51"/>
    <mergeCell ref="P49:R49"/>
    <mergeCell ref="P47:R47"/>
    <mergeCell ref="A50:G50"/>
    <mergeCell ref="S46:U46"/>
    <mergeCell ref="B47:G47"/>
    <mergeCell ref="B44:G44"/>
    <mergeCell ref="H44:J44"/>
    <mergeCell ref="L44:N44"/>
    <mergeCell ref="S47:U47"/>
    <mergeCell ref="A46:A47"/>
    <mergeCell ref="B46:G46"/>
    <mergeCell ref="H46:J46"/>
    <mergeCell ref="L46:N46"/>
    <mergeCell ref="H45:J45"/>
    <mergeCell ref="L45:N45"/>
    <mergeCell ref="P45:R45"/>
    <mergeCell ref="H61:J61"/>
    <mergeCell ref="L61:N61"/>
    <mergeCell ref="S61:U61"/>
    <mergeCell ref="H62:J62"/>
    <mergeCell ref="L62:N62"/>
    <mergeCell ref="S62:U62"/>
    <mergeCell ref="B63:G63"/>
    <mergeCell ref="H63:J63"/>
    <mergeCell ref="L63:N63"/>
    <mergeCell ref="S63:U63"/>
    <mergeCell ref="P63:R63"/>
    <mergeCell ref="H64:J64"/>
    <mergeCell ref="L64:N64"/>
    <mergeCell ref="S64:U64"/>
    <mergeCell ref="P65:R65"/>
    <mergeCell ref="A65:G65"/>
    <mergeCell ref="H65:J65"/>
    <mergeCell ref="L65:N65"/>
    <mergeCell ref="S65:U65"/>
    <mergeCell ref="A62:A64"/>
    <mergeCell ref="B62:G62"/>
    <mergeCell ref="B64:G64"/>
    <mergeCell ref="B66:G66"/>
    <mergeCell ref="H66:J66"/>
    <mergeCell ref="L66:N66"/>
    <mergeCell ref="S66:U66"/>
    <mergeCell ref="P66:R66"/>
    <mergeCell ref="A67:G67"/>
    <mergeCell ref="H67:J67"/>
    <mergeCell ref="L67:N67"/>
    <mergeCell ref="S67:U67"/>
    <mergeCell ref="B68:G68"/>
    <mergeCell ref="H68:J68"/>
    <mergeCell ref="L68:N68"/>
    <mergeCell ref="S68:U68"/>
    <mergeCell ref="P67:R67"/>
    <mergeCell ref="P68:R68"/>
    <mergeCell ref="B69:G69"/>
    <mergeCell ref="H69:J69"/>
    <mergeCell ref="L69:N69"/>
    <mergeCell ref="S69:U69"/>
    <mergeCell ref="A70:G70"/>
    <mergeCell ref="H70:J70"/>
    <mergeCell ref="L70:N70"/>
    <mergeCell ref="S70:U70"/>
    <mergeCell ref="P69:R69"/>
    <mergeCell ref="P70:R70"/>
    <mergeCell ref="A71:A74"/>
    <mergeCell ref="B71:G71"/>
    <mergeCell ref="H71:J71"/>
    <mergeCell ref="L71:N71"/>
    <mergeCell ref="S71:U71"/>
    <mergeCell ref="B72:G72"/>
    <mergeCell ref="H72:J72"/>
    <mergeCell ref="L72:N72"/>
    <mergeCell ref="P71:R71"/>
    <mergeCell ref="P72:R72"/>
    <mergeCell ref="S72:U72"/>
    <mergeCell ref="B73:G73"/>
    <mergeCell ref="H73:J73"/>
    <mergeCell ref="L73:N73"/>
    <mergeCell ref="S73:U73"/>
    <mergeCell ref="P73:R73"/>
    <mergeCell ref="B74:G74"/>
    <mergeCell ref="H74:J74"/>
    <mergeCell ref="L74:N74"/>
    <mergeCell ref="S74:U74"/>
    <mergeCell ref="A75:G75"/>
    <mergeCell ref="H75:J75"/>
    <mergeCell ref="L75:N75"/>
    <mergeCell ref="S75:U75"/>
    <mergeCell ref="P74:R74"/>
    <mergeCell ref="P75:R75"/>
    <mergeCell ref="A76:A80"/>
    <mergeCell ref="B76:G76"/>
    <mergeCell ref="H76:J76"/>
    <mergeCell ref="L76:N76"/>
    <mergeCell ref="S76:U76"/>
    <mergeCell ref="B77:G77"/>
    <mergeCell ref="H77:J77"/>
    <mergeCell ref="L77:N77"/>
    <mergeCell ref="P76:R76"/>
    <mergeCell ref="P77:R77"/>
    <mergeCell ref="S77:U77"/>
    <mergeCell ref="B78:G78"/>
    <mergeCell ref="H78:J78"/>
    <mergeCell ref="L78:N78"/>
    <mergeCell ref="S78:U78"/>
    <mergeCell ref="P78:R78"/>
    <mergeCell ref="B79:G79"/>
    <mergeCell ref="H79:J79"/>
    <mergeCell ref="L79:N79"/>
    <mergeCell ref="S79:U79"/>
    <mergeCell ref="B80:G80"/>
    <mergeCell ref="H80:J80"/>
    <mergeCell ref="L80:N80"/>
    <mergeCell ref="S80:U80"/>
    <mergeCell ref="P79:R79"/>
    <mergeCell ref="P80:R80"/>
    <mergeCell ref="A81:G81"/>
    <mergeCell ref="H81:J81"/>
    <mergeCell ref="L81:N81"/>
    <mergeCell ref="S81:U81"/>
    <mergeCell ref="A82:A86"/>
    <mergeCell ref="B82:G82"/>
    <mergeCell ref="H82:J82"/>
    <mergeCell ref="L82:N82"/>
    <mergeCell ref="P81:R81"/>
    <mergeCell ref="P82:R82"/>
    <mergeCell ref="S82:U82"/>
    <mergeCell ref="B83:G83"/>
    <mergeCell ref="H83:J83"/>
    <mergeCell ref="L83:N83"/>
    <mergeCell ref="S83:U83"/>
    <mergeCell ref="P83:R83"/>
    <mergeCell ref="B84:G84"/>
    <mergeCell ref="H84:J84"/>
    <mergeCell ref="L84:N84"/>
    <mergeCell ref="S84:U84"/>
    <mergeCell ref="B85:G85"/>
    <mergeCell ref="H85:J85"/>
    <mergeCell ref="L85:N85"/>
    <mergeCell ref="S85:U85"/>
    <mergeCell ref="P84:R84"/>
    <mergeCell ref="P85:R85"/>
    <mergeCell ref="B86:G86"/>
    <mergeCell ref="H86:J86"/>
    <mergeCell ref="L86:N86"/>
    <mergeCell ref="S86:U86"/>
    <mergeCell ref="A88:G88"/>
    <mergeCell ref="H88:J88"/>
    <mergeCell ref="L88:N88"/>
    <mergeCell ref="S88:U88"/>
    <mergeCell ref="P86:R86"/>
    <mergeCell ref="P88:R88"/>
    <mergeCell ref="B89:G89"/>
    <mergeCell ref="H89:J89"/>
    <mergeCell ref="L89:N89"/>
    <mergeCell ref="S89:U89"/>
    <mergeCell ref="B90:G90"/>
    <mergeCell ref="H90:J90"/>
    <mergeCell ref="L90:N90"/>
    <mergeCell ref="S90:U90"/>
    <mergeCell ref="P90:R90"/>
    <mergeCell ref="P89:R89"/>
    <mergeCell ref="A91:G91"/>
    <mergeCell ref="H91:J91"/>
    <mergeCell ref="L91:N91"/>
    <mergeCell ref="S91:U91"/>
    <mergeCell ref="B92:G92"/>
    <mergeCell ref="H92:J92"/>
    <mergeCell ref="L92:N92"/>
    <mergeCell ref="S92:U92"/>
    <mergeCell ref="P91:R91"/>
    <mergeCell ref="P92:R92"/>
    <mergeCell ref="A95:G95"/>
    <mergeCell ref="H95:J95"/>
    <mergeCell ref="L95:N95"/>
    <mergeCell ref="S95:U95"/>
    <mergeCell ref="S51:U51"/>
    <mergeCell ref="B52:G52"/>
    <mergeCell ref="H52:J52"/>
    <mergeCell ref="L52:N52"/>
    <mergeCell ref="P95:R95"/>
    <mergeCell ref="S54:U54"/>
    <mergeCell ref="A54:G54"/>
    <mergeCell ref="H54:J54"/>
    <mergeCell ref="P54:R54"/>
    <mergeCell ref="L54:N54"/>
    <mergeCell ref="B93:G93"/>
    <mergeCell ref="H93:J93"/>
    <mergeCell ref="L93:N93"/>
    <mergeCell ref="S93:U93"/>
    <mergeCell ref="B94:G94"/>
    <mergeCell ref="H94:J94"/>
    <mergeCell ref="L94:N94"/>
    <mergeCell ref="S94:U94"/>
    <mergeCell ref="P93:R93"/>
    <mergeCell ref="P94:R94"/>
    <mergeCell ref="B96:G96"/>
    <mergeCell ref="H96:J96"/>
    <mergeCell ref="L96:N96"/>
    <mergeCell ref="S96:U96"/>
    <mergeCell ref="B97:G97"/>
    <mergeCell ref="H97:J97"/>
    <mergeCell ref="L97:N97"/>
    <mergeCell ref="S97:U97"/>
    <mergeCell ref="P96:R96"/>
    <mergeCell ref="P97:R97"/>
    <mergeCell ref="B98:G98"/>
    <mergeCell ref="H98:J98"/>
    <mergeCell ref="L98:N98"/>
    <mergeCell ref="S98:U98"/>
    <mergeCell ref="A99:G99"/>
    <mergeCell ref="H99:J99"/>
    <mergeCell ref="L99:N99"/>
    <mergeCell ref="S99:U99"/>
    <mergeCell ref="P98:R98"/>
    <mergeCell ref="P99:R99"/>
    <mergeCell ref="B100:G100"/>
    <mergeCell ref="H100:J100"/>
    <mergeCell ref="L100:N100"/>
    <mergeCell ref="S100:U100"/>
    <mergeCell ref="B101:G101"/>
    <mergeCell ref="H101:J101"/>
    <mergeCell ref="L101:N101"/>
    <mergeCell ref="S101:U101"/>
    <mergeCell ref="P100:R100"/>
    <mergeCell ref="P101:R101"/>
    <mergeCell ref="A102:G102"/>
    <mergeCell ref="H102:J102"/>
    <mergeCell ref="L102:N102"/>
    <mergeCell ref="S102:U102"/>
    <mergeCell ref="B103:G103"/>
    <mergeCell ref="H103:J103"/>
    <mergeCell ref="L103:N103"/>
    <mergeCell ref="S103:U103"/>
    <mergeCell ref="P102:R102"/>
    <mergeCell ref="P103:R103"/>
    <mergeCell ref="B104:G104"/>
    <mergeCell ref="H104:J104"/>
    <mergeCell ref="L104:N104"/>
    <mergeCell ref="S104:U104"/>
    <mergeCell ref="A105:G105"/>
    <mergeCell ref="H105:J105"/>
    <mergeCell ref="L105:N105"/>
    <mergeCell ref="S105:U105"/>
    <mergeCell ref="P104:R104"/>
    <mergeCell ref="P105:R105"/>
    <mergeCell ref="B106:G106"/>
    <mergeCell ref="H106:J106"/>
    <mergeCell ref="L106:N106"/>
    <mergeCell ref="S106:U106"/>
    <mergeCell ref="A107:G107"/>
    <mergeCell ref="H107:J107"/>
    <mergeCell ref="L107:N107"/>
    <mergeCell ref="S107:U107"/>
    <mergeCell ref="P106:R106"/>
    <mergeCell ref="P107:R107"/>
    <mergeCell ref="B108:G108"/>
    <mergeCell ref="H108:J108"/>
    <mergeCell ref="L108:N108"/>
    <mergeCell ref="S108:U108"/>
    <mergeCell ref="R111:U111"/>
    <mergeCell ref="P108:R108"/>
    <mergeCell ref="A112:G113"/>
    <mergeCell ref="H112:J113"/>
    <mergeCell ref="L112:N113"/>
    <mergeCell ref="P112:R113"/>
    <mergeCell ref="S112:U113"/>
    <mergeCell ref="A114:G114"/>
    <mergeCell ref="H114:J114"/>
    <mergeCell ref="L114:N114"/>
    <mergeCell ref="P114:R114"/>
    <mergeCell ref="S114:U114"/>
    <mergeCell ref="A115:G115"/>
    <mergeCell ref="H115:J115"/>
    <mergeCell ref="L115:N115"/>
    <mergeCell ref="P115:R115"/>
    <mergeCell ref="S115:U115"/>
    <mergeCell ref="B116:G116"/>
    <mergeCell ref="H116:J116"/>
    <mergeCell ref="L116:N116"/>
    <mergeCell ref="P116:R116"/>
    <mergeCell ref="S116:U116"/>
    <mergeCell ref="A117:G117"/>
    <mergeCell ref="H117:J117"/>
    <mergeCell ref="L117:N117"/>
    <mergeCell ref="P117:R117"/>
    <mergeCell ref="S117:U117"/>
    <mergeCell ref="B118:G118"/>
    <mergeCell ref="H118:J118"/>
    <mergeCell ref="L118:N118"/>
    <mergeCell ref="P118:R118"/>
    <mergeCell ref="S118:U118"/>
    <mergeCell ref="B119:G119"/>
    <mergeCell ref="H119:J119"/>
    <mergeCell ref="L119:N119"/>
    <mergeCell ref="P119:R119"/>
    <mergeCell ref="S119:U119"/>
    <mergeCell ref="B120:G120"/>
    <mergeCell ref="H120:J120"/>
    <mergeCell ref="L120:N120"/>
    <mergeCell ref="P120:R120"/>
    <mergeCell ref="S120:U120"/>
    <mergeCell ref="B121:G121"/>
    <mergeCell ref="H121:J121"/>
    <mergeCell ref="L121:N121"/>
    <mergeCell ref="P121:R121"/>
    <mergeCell ref="S121:U121"/>
    <mergeCell ref="B122:G122"/>
    <mergeCell ref="H122:J122"/>
    <mergeCell ref="L122:N122"/>
    <mergeCell ref="P122:R122"/>
    <mergeCell ref="S122:U122"/>
    <mergeCell ref="B123:G123"/>
    <mergeCell ref="H123:J123"/>
    <mergeCell ref="L123:N123"/>
    <mergeCell ref="P123:R123"/>
    <mergeCell ref="S123:U123"/>
    <mergeCell ref="L126:N126"/>
    <mergeCell ref="P126:R126"/>
    <mergeCell ref="S126:U126"/>
    <mergeCell ref="B127:G127"/>
    <mergeCell ref="H127:J127"/>
    <mergeCell ref="L127:N127"/>
    <mergeCell ref="P127:R127"/>
    <mergeCell ref="S127:U127"/>
    <mergeCell ref="B124:G124"/>
    <mergeCell ref="H124:J124"/>
    <mergeCell ref="L124:N124"/>
    <mergeCell ref="P124:R124"/>
    <mergeCell ref="S124:U124"/>
    <mergeCell ref="A125:G125"/>
    <mergeCell ref="H125:J125"/>
    <mergeCell ref="L125:N125"/>
    <mergeCell ref="P125:R125"/>
    <mergeCell ref="S125:U125"/>
    <mergeCell ref="A42:G42"/>
    <mergeCell ref="H42:J42"/>
    <mergeCell ref="B130:G130"/>
    <mergeCell ref="H130:J130"/>
    <mergeCell ref="L130:N130"/>
    <mergeCell ref="P130:R130"/>
    <mergeCell ref="S130:U130"/>
    <mergeCell ref="B131:G131"/>
    <mergeCell ref="H131:J131"/>
    <mergeCell ref="L131:N131"/>
    <mergeCell ref="P131:R131"/>
    <mergeCell ref="S131:U131"/>
    <mergeCell ref="B128:G128"/>
    <mergeCell ref="H128:J128"/>
    <mergeCell ref="L128:N128"/>
    <mergeCell ref="P128:R128"/>
    <mergeCell ref="S128:U128"/>
    <mergeCell ref="B129:G129"/>
    <mergeCell ref="H129:J129"/>
    <mergeCell ref="L129:N129"/>
    <mergeCell ref="P129:R129"/>
    <mergeCell ref="S129:U129"/>
    <mergeCell ref="B126:G126"/>
    <mergeCell ref="H126:J126"/>
    <mergeCell ref="L29:N29"/>
    <mergeCell ref="P29:R29"/>
    <mergeCell ref="P35:R35"/>
    <mergeCell ref="L35:N35"/>
    <mergeCell ref="B31:G31"/>
    <mergeCell ref="H31:J31"/>
    <mergeCell ref="B35:G35"/>
    <mergeCell ref="S29:U29"/>
    <mergeCell ref="A28:G28"/>
    <mergeCell ref="H28:J28"/>
    <mergeCell ref="L28:N28"/>
    <mergeCell ref="P28:R28"/>
    <mergeCell ref="S30:U30"/>
    <mergeCell ref="L31:N31"/>
    <mergeCell ref="B33:G33"/>
    <mergeCell ref="H35:J35"/>
    <mergeCell ref="P30:R30"/>
    <mergeCell ref="A31:A35"/>
    <mergeCell ref="H34:J34"/>
    <mergeCell ref="S34:U34"/>
    <mergeCell ref="S28:U28"/>
    <mergeCell ref="A29:G29"/>
    <mergeCell ref="H29:J29"/>
    <mergeCell ref="B132:G132"/>
    <mergeCell ref="H132:J132"/>
    <mergeCell ref="L132:N132"/>
    <mergeCell ref="P132:R132"/>
    <mergeCell ref="S132:U132"/>
    <mergeCell ref="B34:G34"/>
    <mergeCell ref="H53:J53"/>
    <mergeCell ref="L53:N53"/>
    <mergeCell ref="P53:R53"/>
    <mergeCell ref="L34:N34"/>
    <mergeCell ref="P34:R34"/>
    <mergeCell ref="A53:G53"/>
    <mergeCell ref="A45:G45"/>
    <mergeCell ref="P46:R46"/>
    <mergeCell ref="P42:R42"/>
    <mergeCell ref="L42:N42"/>
    <mergeCell ref="S45:U45"/>
    <mergeCell ref="S44:U44"/>
    <mergeCell ref="S42:U42"/>
    <mergeCell ref="A43:G43"/>
    <mergeCell ref="H43:J43"/>
    <mergeCell ref="L43:N43"/>
    <mergeCell ref="P44:R44"/>
    <mergeCell ref="P43:R43"/>
    <mergeCell ref="S15:U15"/>
    <mergeCell ref="B16:G16"/>
    <mergeCell ref="H16:J16"/>
    <mergeCell ref="L16:N16"/>
    <mergeCell ref="A15:G15"/>
    <mergeCell ref="H15:J15"/>
    <mergeCell ref="L15:N15"/>
    <mergeCell ref="P15:R15"/>
    <mergeCell ref="A16:A20"/>
    <mergeCell ref="P16:R16"/>
    <mergeCell ref="B20:G20"/>
    <mergeCell ref="H20:J20"/>
    <mergeCell ref="L20:N20"/>
    <mergeCell ref="L19:N19"/>
    <mergeCell ref="H19:J19"/>
    <mergeCell ref="B19:G19"/>
    <mergeCell ref="S16:U16"/>
    <mergeCell ref="S19:U19"/>
    <mergeCell ref="P19:R19"/>
    <mergeCell ref="P20:R20"/>
    <mergeCell ref="S20:U20"/>
    <mergeCell ref="B17:G17"/>
    <mergeCell ref="H17:J17"/>
    <mergeCell ref="L17:N17"/>
    <mergeCell ref="S13:U13"/>
    <mergeCell ref="A14:G14"/>
    <mergeCell ref="H14:J14"/>
    <mergeCell ref="L14:N14"/>
    <mergeCell ref="P14:R14"/>
    <mergeCell ref="S14:U14"/>
    <mergeCell ref="A13:G13"/>
    <mergeCell ref="H13:J13"/>
    <mergeCell ref="L13:N13"/>
    <mergeCell ref="P13:R13"/>
    <mergeCell ref="A1:U1"/>
    <mergeCell ref="A3:B3"/>
    <mergeCell ref="C3:D3"/>
    <mergeCell ref="K3:U3"/>
    <mergeCell ref="R10:U10"/>
    <mergeCell ref="A11:G12"/>
    <mergeCell ref="H11:J12"/>
    <mergeCell ref="L11:N12"/>
    <mergeCell ref="P11:R12"/>
    <mergeCell ref="S11:U12"/>
    <mergeCell ref="A6:U6"/>
    <mergeCell ref="B133:G133"/>
    <mergeCell ref="H133:J133"/>
    <mergeCell ref="L133:N133"/>
    <mergeCell ref="P133:R133"/>
    <mergeCell ref="S133:U133"/>
    <mergeCell ref="A135:G135"/>
    <mergeCell ref="H135:J135"/>
    <mergeCell ref="L135:N135"/>
    <mergeCell ref="P135:R135"/>
    <mergeCell ref="S135:U135"/>
    <mergeCell ref="B134:G134"/>
    <mergeCell ref="H134:J134"/>
    <mergeCell ref="L134:N134"/>
    <mergeCell ref="P134:R134"/>
    <mergeCell ref="B136:G136"/>
    <mergeCell ref="H136:J136"/>
    <mergeCell ref="L136:N136"/>
    <mergeCell ref="P136:R136"/>
    <mergeCell ref="S136:U136"/>
    <mergeCell ref="B137:G137"/>
    <mergeCell ref="H137:J137"/>
    <mergeCell ref="L137:N137"/>
    <mergeCell ref="P137:R137"/>
    <mergeCell ref="S137:U137"/>
    <mergeCell ref="B138:G138"/>
    <mergeCell ref="H138:J138"/>
    <mergeCell ref="L138:N138"/>
    <mergeCell ref="P138:R138"/>
    <mergeCell ref="S138:U138"/>
    <mergeCell ref="B139:G139"/>
    <mergeCell ref="H139:J139"/>
    <mergeCell ref="L139:N139"/>
    <mergeCell ref="P139:R139"/>
    <mergeCell ref="S139:U139"/>
    <mergeCell ref="S140:U140"/>
    <mergeCell ref="B141:G141"/>
    <mergeCell ref="H141:J141"/>
    <mergeCell ref="L141:N141"/>
    <mergeCell ref="P141:R141"/>
    <mergeCell ref="S141:U141"/>
    <mergeCell ref="A140:G140"/>
    <mergeCell ref="H140:J140"/>
    <mergeCell ref="L140:N140"/>
    <mergeCell ref="P140:R140"/>
    <mergeCell ref="S142:U142"/>
    <mergeCell ref="B143:G143"/>
    <mergeCell ref="H143:J143"/>
    <mergeCell ref="L143:N143"/>
    <mergeCell ref="P143:R143"/>
    <mergeCell ref="S143:U143"/>
    <mergeCell ref="A142:G142"/>
    <mergeCell ref="H142:J142"/>
    <mergeCell ref="L142:N142"/>
    <mergeCell ref="P142:R142"/>
  </mergeCells>
  <phoneticPr fontId="2" type="noConversion"/>
  <printOptions horizontalCentered="1" verticalCentered="1"/>
  <pageMargins left="0.35433070866141736" right="0.35433070866141736" top="0.94488188976377963" bottom="0.74803149606299213" header="0.51181102362204722" footer="0.43307086614173229"/>
  <pageSetup paperSize="9" scale="96" orientation="portrait" r:id="rId1"/>
  <headerFooter scaleWithDoc="0" alignWithMargins="0">
    <oddHeader xml:space="preserve">&amp;L&amp;"HY신명조,보통"&amp;13&amp;P+4 (제162회임시회-본회의 제1차부록) </oddHeader>
  </headerFooter>
  <rowBreaks count="3" manualBreakCount="3">
    <brk id="54" max="20" man="1"/>
    <brk id="108" max="20" man="1"/>
    <brk id="14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I4" sqref="I4:I50"/>
    </sheetView>
  </sheetViews>
  <sheetFormatPr defaultRowHeight="13.5"/>
  <cols>
    <col min="1" max="1" width="3.5546875" customWidth="1"/>
    <col min="2" max="2" width="3" customWidth="1"/>
    <col min="3" max="3" width="2.77734375" customWidth="1"/>
    <col min="4" max="4" width="14" customWidth="1"/>
  </cols>
  <sheetData>
    <row r="1" spans="1:10" ht="13.5" customHeight="1">
      <c r="A1" s="274" t="s">
        <v>100</v>
      </c>
      <c r="B1" s="275"/>
      <c r="C1" s="275"/>
      <c r="D1" s="276"/>
      <c r="E1" s="34" t="s">
        <v>101</v>
      </c>
      <c r="F1" s="19"/>
      <c r="G1" s="34" t="s">
        <v>102</v>
      </c>
      <c r="H1" s="19"/>
      <c r="I1" s="34" t="s">
        <v>104</v>
      </c>
      <c r="J1" s="21"/>
    </row>
    <row r="2" spans="1:10" ht="14.25" thickBot="1">
      <c r="A2" s="277"/>
      <c r="B2" s="278"/>
      <c r="C2" s="278"/>
      <c r="D2" s="279"/>
      <c r="E2" s="35"/>
      <c r="F2" s="20" t="s">
        <v>103</v>
      </c>
      <c r="G2" s="35"/>
      <c r="H2" s="20" t="s">
        <v>103</v>
      </c>
      <c r="I2" s="35"/>
      <c r="J2" s="22" t="s">
        <v>105</v>
      </c>
    </row>
    <row r="3" spans="1:10" ht="14.25" thickBot="1">
      <c r="A3" s="280" t="s">
        <v>106</v>
      </c>
      <c r="B3" s="281"/>
      <c r="C3" s="281"/>
      <c r="D3" s="282"/>
      <c r="E3" s="23">
        <v>204626862</v>
      </c>
      <c r="F3" s="24">
        <v>1</v>
      </c>
      <c r="G3" s="23">
        <v>182134875</v>
      </c>
      <c r="H3" s="24">
        <v>1</v>
      </c>
      <c r="I3" s="23">
        <v>22491987</v>
      </c>
      <c r="J3" s="25">
        <v>0.1235</v>
      </c>
    </row>
    <row r="4" spans="1:10">
      <c r="A4" s="283">
        <v>10</v>
      </c>
      <c r="B4" s="284"/>
      <c r="C4" s="284" t="s">
        <v>107</v>
      </c>
      <c r="D4" s="285"/>
      <c r="E4" s="33">
        <v>14449724</v>
      </c>
      <c r="F4" s="27">
        <v>7.0599999999999996E-2</v>
      </c>
      <c r="G4" s="26">
        <v>12019994</v>
      </c>
      <c r="H4" s="27">
        <v>6.6000000000000003E-2</v>
      </c>
      <c r="I4" s="26">
        <v>2429730</v>
      </c>
      <c r="J4" s="28">
        <v>0.2021</v>
      </c>
    </row>
    <row r="5" spans="1:10">
      <c r="A5" s="29"/>
      <c r="B5" s="272">
        <v>11</v>
      </c>
      <c r="C5" s="273"/>
      <c r="D5" s="30" t="s">
        <v>108</v>
      </c>
      <c r="E5" s="33">
        <v>553509</v>
      </c>
      <c r="F5" s="27">
        <v>2.7000000000000001E-3</v>
      </c>
      <c r="G5" s="26">
        <v>501063</v>
      </c>
      <c r="H5" s="27">
        <v>2.8E-3</v>
      </c>
      <c r="I5" s="26">
        <v>52446</v>
      </c>
      <c r="J5" s="28">
        <v>0.1047</v>
      </c>
    </row>
    <row r="6" spans="1:10">
      <c r="A6" s="29"/>
      <c r="B6" s="272">
        <v>13</v>
      </c>
      <c r="C6" s="273"/>
      <c r="D6" s="30" t="s">
        <v>109</v>
      </c>
      <c r="E6" s="33">
        <v>169406</v>
      </c>
      <c r="F6" s="27">
        <v>8.0000000000000004E-4</v>
      </c>
      <c r="G6" s="26">
        <v>111803</v>
      </c>
      <c r="H6" s="27">
        <v>5.9999999999999995E-4</v>
      </c>
      <c r="I6" s="26">
        <v>57603</v>
      </c>
      <c r="J6" s="28">
        <v>0.51519999999999999</v>
      </c>
    </row>
    <row r="7" spans="1:10">
      <c r="A7" s="29"/>
      <c r="B7" s="272">
        <v>16</v>
      </c>
      <c r="C7" s="273"/>
      <c r="D7" s="30" t="s">
        <v>110</v>
      </c>
      <c r="E7" s="33">
        <v>13726809</v>
      </c>
      <c r="F7" s="27">
        <v>6.7100000000000007E-2</v>
      </c>
      <c r="G7" s="26">
        <v>11407128</v>
      </c>
      <c r="H7" s="27">
        <v>6.2600000000000003E-2</v>
      </c>
      <c r="I7" s="26">
        <v>2319681</v>
      </c>
      <c r="J7" s="28">
        <v>0.2034</v>
      </c>
    </row>
    <row r="8" spans="1:10">
      <c r="A8" s="286">
        <v>20</v>
      </c>
      <c r="B8" s="273"/>
      <c r="C8" s="273" t="s">
        <v>111</v>
      </c>
      <c r="D8" s="287"/>
      <c r="E8" s="33">
        <v>806235</v>
      </c>
      <c r="F8" s="27">
        <v>3.8999999999999998E-3</v>
      </c>
      <c r="G8" s="26">
        <v>699338</v>
      </c>
      <c r="H8" s="27">
        <v>3.8E-3</v>
      </c>
      <c r="I8" s="26">
        <v>106897</v>
      </c>
      <c r="J8" s="28">
        <v>0.15290000000000001</v>
      </c>
    </row>
    <row r="9" spans="1:10">
      <c r="A9" s="29"/>
      <c r="B9" s="272">
        <v>25</v>
      </c>
      <c r="C9" s="273"/>
      <c r="D9" s="30" t="s">
        <v>112</v>
      </c>
      <c r="E9" s="33">
        <v>806235</v>
      </c>
      <c r="F9" s="27">
        <v>3.8999999999999998E-3</v>
      </c>
      <c r="G9" s="26">
        <v>699338</v>
      </c>
      <c r="H9" s="27">
        <v>3.8E-3</v>
      </c>
      <c r="I9" s="26">
        <v>106897</v>
      </c>
      <c r="J9" s="28">
        <v>0.15290000000000001</v>
      </c>
    </row>
    <row r="10" spans="1:10">
      <c r="A10" s="286">
        <v>50</v>
      </c>
      <c r="B10" s="273"/>
      <c r="C10" s="273" t="s">
        <v>113</v>
      </c>
      <c r="D10" s="287"/>
      <c r="E10" s="33">
        <v>588944</v>
      </c>
      <c r="F10" s="27">
        <v>2.8999999999999998E-3</v>
      </c>
      <c r="G10" s="26">
        <v>616126</v>
      </c>
      <c r="H10" s="27">
        <v>3.3999999999999998E-3</v>
      </c>
      <c r="I10" s="31" t="s">
        <v>114</v>
      </c>
      <c r="J10" s="32" t="s">
        <v>115</v>
      </c>
    </row>
    <row r="11" spans="1:10">
      <c r="A11" s="29"/>
      <c r="B11" s="272">
        <v>51</v>
      </c>
      <c r="C11" s="273"/>
      <c r="D11" s="30" t="s">
        <v>116</v>
      </c>
      <c r="E11" s="33">
        <v>301420</v>
      </c>
      <c r="F11" s="27">
        <v>1.5E-3</v>
      </c>
      <c r="G11" s="26">
        <v>301420</v>
      </c>
      <c r="H11" s="27">
        <v>1.6999999999999999E-3</v>
      </c>
      <c r="I11" s="31">
        <v>0</v>
      </c>
      <c r="J11" s="28">
        <v>0</v>
      </c>
    </row>
    <row r="12" spans="1:10">
      <c r="A12" s="29"/>
      <c r="B12" s="272">
        <v>53</v>
      </c>
      <c r="C12" s="273"/>
      <c r="D12" s="30" t="s">
        <v>117</v>
      </c>
      <c r="E12" s="26">
        <v>287524</v>
      </c>
      <c r="F12" s="27">
        <v>1.4E-3</v>
      </c>
      <c r="G12" s="26">
        <v>314706</v>
      </c>
      <c r="H12" s="27">
        <v>1.6999999999999999E-3</v>
      </c>
      <c r="I12" s="31" t="s">
        <v>114</v>
      </c>
      <c r="J12" s="32" t="s">
        <v>118</v>
      </c>
    </row>
    <row r="13" spans="1:10">
      <c r="A13" s="286">
        <v>60</v>
      </c>
      <c r="B13" s="273"/>
      <c r="C13" s="273" t="s">
        <v>119</v>
      </c>
      <c r="D13" s="287"/>
      <c r="E13" s="26">
        <v>17377615</v>
      </c>
      <c r="F13" s="27">
        <v>8.4900000000000003E-2</v>
      </c>
      <c r="G13" s="26">
        <v>12428603</v>
      </c>
      <c r="H13" s="27">
        <v>6.8199999999999997E-2</v>
      </c>
      <c r="I13" s="26">
        <v>4949012</v>
      </c>
      <c r="J13" s="28">
        <v>0.3982</v>
      </c>
    </row>
    <row r="14" spans="1:10">
      <c r="A14" s="29"/>
      <c r="B14" s="272">
        <v>61</v>
      </c>
      <c r="C14" s="273"/>
      <c r="D14" s="30" t="s">
        <v>120</v>
      </c>
      <c r="E14" s="26">
        <v>6784572</v>
      </c>
      <c r="F14" s="27">
        <v>3.32E-2</v>
      </c>
      <c r="G14" s="26">
        <v>3703892</v>
      </c>
      <c r="H14" s="27">
        <v>2.0299999999999999E-2</v>
      </c>
      <c r="I14" s="26">
        <v>3080680</v>
      </c>
      <c r="J14" s="28">
        <v>0.83169999999999999</v>
      </c>
    </row>
    <row r="15" spans="1:10">
      <c r="A15" s="29"/>
      <c r="B15" s="272">
        <v>63</v>
      </c>
      <c r="C15" s="273"/>
      <c r="D15" s="30" t="s">
        <v>121</v>
      </c>
      <c r="E15" s="26">
        <v>10280951</v>
      </c>
      <c r="F15" s="27">
        <v>5.0200000000000002E-2</v>
      </c>
      <c r="G15" s="26">
        <v>8639320</v>
      </c>
      <c r="H15" s="27">
        <v>4.7399999999999998E-2</v>
      </c>
      <c r="I15" s="26">
        <v>1641631</v>
      </c>
      <c r="J15" s="28">
        <v>0.19</v>
      </c>
    </row>
    <row r="16" spans="1:10">
      <c r="A16" s="29"/>
      <c r="B16" s="272">
        <v>64</v>
      </c>
      <c r="C16" s="273"/>
      <c r="D16" s="30" t="s">
        <v>122</v>
      </c>
      <c r="E16" s="26">
        <v>305692</v>
      </c>
      <c r="F16" s="27">
        <v>1.5E-3</v>
      </c>
      <c r="G16" s="26">
        <v>76891</v>
      </c>
      <c r="H16" s="27">
        <v>4.0000000000000002E-4</v>
      </c>
      <c r="I16" s="26">
        <v>228801</v>
      </c>
      <c r="J16" s="28">
        <v>2.9756999999999998</v>
      </c>
    </row>
    <row r="17" spans="1:10">
      <c r="A17" s="29"/>
      <c r="B17" s="272">
        <v>65</v>
      </c>
      <c r="C17" s="273"/>
      <c r="D17" s="30" t="s">
        <v>123</v>
      </c>
      <c r="E17" s="26">
        <v>6400</v>
      </c>
      <c r="F17" s="27">
        <v>0</v>
      </c>
      <c r="G17" s="26">
        <v>8500</v>
      </c>
      <c r="H17" s="27">
        <v>0</v>
      </c>
      <c r="I17" s="31" t="s">
        <v>124</v>
      </c>
      <c r="J17" s="32" t="s">
        <v>125</v>
      </c>
    </row>
    <row r="18" spans="1:10">
      <c r="A18" s="286">
        <v>70</v>
      </c>
      <c r="B18" s="273"/>
      <c r="C18" s="273" t="s">
        <v>126</v>
      </c>
      <c r="D18" s="287"/>
      <c r="E18" s="26">
        <v>7527348</v>
      </c>
      <c r="F18" s="27">
        <v>3.6799999999999999E-2</v>
      </c>
      <c r="G18" s="26">
        <v>4803783</v>
      </c>
      <c r="H18" s="27">
        <v>2.64E-2</v>
      </c>
      <c r="I18" s="26">
        <v>2723565</v>
      </c>
      <c r="J18" s="28">
        <v>0.56699999999999995</v>
      </c>
    </row>
    <row r="19" spans="1:10">
      <c r="A19" s="29"/>
      <c r="B19" s="272">
        <v>71</v>
      </c>
      <c r="C19" s="273"/>
      <c r="D19" s="30" t="s">
        <v>127</v>
      </c>
      <c r="E19" s="26">
        <v>283182</v>
      </c>
      <c r="F19" s="27">
        <v>1.4E-3</v>
      </c>
      <c r="G19" s="26">
        <v>304171</v>
      </c>
      <c r="H19" s="27">
        <v>1.6999999999999999E-3</v>
      </c>
      <c r="I19" s="31" t="s">
        <v>128</v>
      </c>
      <c r="J19" s="32" t="s">
        <v>129</v>
      </c>
    </row>
    <row r="20" spans="1:10">
      <c r="A20" s="29"/>
      <c r="B20" s="272">
        <v>72</v>
      </c>
      <c r="C20" s="273"/>
      <c r="D20" s="30" t="s">
        <v>130</v>
      </c>
      <c r="E20" s="26">
        <v>6361573</v>
      </c>
      <c r="F20" s="27">
        <v>3.1099999999999999E-2</v>
      </c>
      <c r="G20" s="26">
        <v>3929750</v>
      </c>
      <c r="H20" s="27">
        <v>2.1600000000000001E-2</v>
      </c>
      <c r="I20" s="26">
        <v>2431823</v>
      </c>
      <c r="J20" s="28">
        <v>0.61880000000000002</v>
      </c>
    </row>
    <row r="21" spans="1:10">
      <c r="A21" s="29"/>
      <c r="B21" s="272">
        <v>73</v>
      </c>
      <c r="C21" s="273"/>
      <c r="D21" s="30" t="s">
        <v>131</v>
      </c>
      <c r="E21" s="26">
        <v>201327</v>
      </c>
      <c r="F21" s="27">
        <v>1E-3</v>
      </c>
      <c r="G21" s="26">
        <v>55018</v>
      </c>
      <c r="H21" s="27">
        <v>2.9999999999999997E-4</v>
      </c>
      <c r="I21" s="26">
        <v>146309</v>
      </c>
      <c r="J21" s="28">
        <v>2.6593</v>
      </c>
    </row>
    <row r="22" spans="1:10">
      <c r="A22" s="29"/>
      <c r="B22" s="272">
        <v>74</v>
      </c>
      <c r="C22" s="273"/>
      <c r="D22" s="30" t="s">
        <v>132</v>
      </c>
      <c r="E22" s="26">
        <v>96750</v>
      </c>
      <c r="F22" s="27">
        <v>5.0000000000000001E-4</v>
      </c>
      <c r="G22" s="26">
        <v>86440</v>
      </c>
      <c r="H22" s="27">
        <v>5.0000000000000001E-4</v>
      </c>
      <c r="I22" s="26">
        <v>10310</v>
      </c>
      <c r="J22" s="28">
        <v>0.1193</v>
      </c>
    </row>
    <row r="23" spans="1:10">
      <c r="A23" s="29"/>
      <c r="B23" s="272">
        <v>76</v>
      </c>
      <c r="C23" s="273"/>
      <c r="D23" s="30" t="s">
        <v>133</v>
      </c>
      <c r="E23" s="26">
        <v>584516</v>
      </c>
      <c r="F23" s="27">
        <v>2.8999999999999998E-3</v>
      </c>
      <c r="G23" s="26">
        <v>428404</v>
      </c>
      <c r="H23" s="27">
        <v>2.3999999999999998E-3</v>
      </c>
      <c r="I23" s="26">
        <v>156112</v>
      </c>
      <c r="J23" s="28">
        <v>0.3644</v>
      </c>
    </row>
    <row r="24" spans="1:10">
      <c r="A24" s="286">
        <v>80</v>
      </c>
      <c r="B24" s="273"/>
      <c r="C24" s="273" t="s">
        <v>134</v>
      </c>
      <c r="D24" s="287"/>
      <c r="E24" s="26">
        <v>93412012</v>
      </c>
      <c r="F24" s="27">
        <v>0.45650000000000002</v>
      </c>
      <c r="G24" s="26">
        <v>77426138</v>
      </c>
      <c r="H24" s="27">
        <v>0.42509999999999998</v>
      </c>
      <c r="I24" s="26">
        <v>15985874</v>
      </c>
      <c r="J24" s="28">
        <v>0.20649999999999999</v>
      </c>
    </row>
    <row r="25" spans="1:10">
      <c r="A25" s="29"/>
      <c r="B25" s="272">
        <v>81</v>
      </c>
      <c r="C25" s="273"/>
      <c r="D25" s="30" t="s">
        <v>135</v>
      </c>
      <c r="E25" s="26">
        <v>7538806</v>
      </c>
      <c r="F25" s="27">
        <v>3.6799999999999999E-2</v>
      </c>
      <c r="G25" s="26">
        <v>8004069</v>
      </c>
      <c r="H25" s="27">
        <v>4.3900000000000002E-2</v>
      </c>
      <c r="I25" s="31" t="s">
        <v>136</v>
      </c>
      <c r="J25" s="32" t="s">
        <v>137</v>
      </c>
    </row>
    <row r="26" spans="1:10">
      <c r="A26" s="29"/>
      <c r="B26" s="272">
        <v>82</v>
      </c>
      <c r="C26" s="273"/>
      <c r="D26" s="30" t="s">
        <v>138</v>
      </c>
      <c r="E26" s="26">
        <v>13884094</v>
      </c>
      <c r="F26" s="27">
        <v>6.7900000000000002E-2</v>
      </c>
      <c r="G26" s="26">
        <v>12334489</v>
      </c>
      <c r="H26" s="27">
        <v>6.7699999999999996E-2</v>
      </c>
      <c r="I26" s="26">
        <v>1549605</v>
      </c>
      <c r="J26" s="28">
        <v>0.12559999999999999</v>
      </c>
    </row>
    <row r="27" spans="1:10">
      <c r="A27" s="29"/>
      <c r="B27" s="272">
        <v>84</v>
      </c>
      <c r="C27" s="273"/>
      <c r="D27" s="30" t="s">
        <v>139</v>
      </c>
      <c r="E27" s="26">
        <v>52178997</v>
      </c>
      <c r="F27" s="27">
        <v>0.255</v>
      </c>
      <c r="G27" s="26">
        <v>41473420</v>
      </c>
      <c r="H27" s="27">
        <v>0.22770000000000001</v>
      </c>
      <c r="I27" s="26">
        <v>10705577</v>
      </c>
      <c r="J27" s="28">
        <v>0.2581</v>
      </c>
    </row>
    <row r="28" spans="1:10">
      <c r="A28" s="29"/>
      <c r="B28" s="272">
        <v>85</v>
      </c>
      <c r="C28" s="273"/>
      <c r="D28" s="30" t="s">
        <v>140</v>
      </c>
      <c r="E28" s="26">
        <v>17961785</v>
      </c>
      <c r="F28" s="27">
        <v>8.7800000000000003E-2</v>
      </c>
      <c r="G28" s="26">
        <v>13966390</v>
      </c>
      <c r="H28" s="27">
        <v>7.6700000000000004E-2</v>
      </c>
      <c r="I28" s="26">
        <v>3995395</v>
      </c>
      <c r="J28" s="28">
        <v>0.28610000000000002</v>
      </c>
    </row>
    <row r="29" spans="1:10">
      <c r="A29" s="29"/>
      <c r="B29" s="272">
        <v>86</v>
      </c>
      <c r="C29" s="273"/>
      <c r="D29" s="30" t="s">
        <v>141</v>
      </c>
      <c r="E29" s="26">
        <v>1848330</v>
      </c>
      <c r="F29" s="27">
        <v>8.9999999999999993E-3</v>
      </c>
      <c r="G29" s="26">
        <v>1647770</v>
      </c>
      <c r="H29" s="27">
        <v>8.9999999999999993E-3</v>
      </c>
      <c r="I29" s="26">
        <v>200560</v>
      </c>
      <c r="J29" s="28">
        <v>0.1217</v>
      </c>
    </row>
    <row r="30" spans="1:10">
      <c r="A30" s="286">
        <v>90</v>
      </c>
      <c r="B30" s="273"/>
      <c r="C30" s="273" t="s">
        <v>142</v>
      </c>
      <c r="D30" s="287"/>
      <c r="E30" s="26">
        <v>4902142</v>
      </c>
      <c r="F30" s="27">
        <v>2.4E-2</v>
      </c>
      <c r="G30" s="26">
        <v>5222754</v>
      </c>
      <c r="H30" s="27">
        <v>2.87E-2</v>
      </c>
      <c r="I30" s="31" t="s">
        <v>143</v>
      </c>
      <c r="J30" s="32" t="s">
        <v>144</v>
      </c>
    </row>
    <row r="31" spans="1:10">
      <c r="A31" s="29"/>
      <c r="B31" s="272">
        <v>91</v>
      </c>
      <c r="C31" s="273"/>
      <c r="D31" s="30" t="s">
        <v>145</v>
      </c>
      <c r="E31" s="26">
        <v>4846966</v>
      </c>
      <c r="F31" s="27">
        <v>2.3699999999999999E-2</v>
      </c>
      <c r="G31" s="26">
        <v>5172566</v>
      </c>
      <c r="H31" s="27">
        <v>2.8400000000000002E-2</v>
      </c>
      <c r="I31" s="31" t="s">
        <v>146</v>
      </c>
      <c r="J31" s="32" t="s">
        <v>147</v>
      </c>
    </row>
    <row r="32" spans="1:10">
      <c r="A32" s="29"/>
      <c r="B32" s="272">
        <v>93</v>
      </c>
      <c r="C32" s="273"/>
      <c r="D32" s="30" t="s">
        <v>148</v>
      </c>
      <c r="E32" s="26">
        <v>55176</v>
      </c>
      <c r="F32" s="27">
        <v>2.9999999999999997E-4</v>
      </c>
      <c r="G32" s="26">
        <v>50188</v>
      </c>
      <c r="H32" s="27">
        <v>2.9999999999999997E-4</v>
      </c>
      <c r="I32" s="26">
        <v>4988</v>
      </c>
      <c r="J32" s="28">
        <v>9.9400000000000002E-2</v>
      </c>
    </row>
    <row r="33" spans="1:10">
      <c r="A33" s="286">
        <v>100</v>
      </c>
      <c r="B33" s="273"/>
      <c r="C33" s="273" t="s">
        <v>149</v>
      </c>
      <c r="D33" s="287"/>
      <c r="E33" s="26">
        <v>14663938</v>
      </c>
      <c r="F33" s="27">
        <v>7.17E-2</v>
      </c>
      <c r="G33" s="26">
        <v>16811514</v>
      </c>
      <c r="H33" s="27">
        <v>9.2299999999999993E-2</v>
      </c>
      <c r="I33" s="31" t="s">
        <v>150</v>
      </c>
      <c r="J33" s="32" t="s">
        <v>151</v>
      </c>
    </row>
    <row r="34" spans="1:10" ht="14.25" thickBot="1">
      <c r="A34" s="29"/>
      <c r="B34" s="288">
        <v>101</v>
      </c>
      <c r="C34" s="289"/>
      <c r="D34" s="30" t="s">
        <v>152</v>
      </c>
      <c r="E34" s="26">
        <v>8360990</v>
      </c>
      <c r="F34" s="27">
        <v>4.0899999999999999E-2</v>
      </c>
      <c r="G34" s="26">
        <v>10853804</v>
      </c>
      <c r="H34" s="27">
        <v>5.96E-2</v>
      </c>
      <c r="I34" s="31" t="s">
        <v>153</v>
      </c>
      <c r="J34" s="32" t="s">
        <v>154</v>
      </c>
    </row>
    <row r="35" spans="1:10">
      <c r="A35" s="29"/>
      <c r="B35" s="272">
        <v>102</v>
      </c>
      <c r="C35" s="273"/>
      <c r="D35" s="30" t="s">
        <v>155</v>
      </c>
      <c r="E35" s="26">
        <v>3969825</v>
      </c>
      <c r="F35" s="27">
        <v>1.9400000000000001E-2</v>
      </c>
      <c r="G35" s="26">
        <v>4483164</v>
      </c>
      <c r="H35" s="27">
        <v>2.46E-2</v>
      </c>
      <c r="I35" s="31" t="s">
        <v>156</v>
      </c>
      <c r="J35" s="32" t="s">
        <v>157</v>
      </c>
    </row>
    <row r="36" spans="1:10">
      <c r="A36" s="29"/>
      <c r="B36" s="272">
        <v>103</v>
      </c>
      <c r="C36" s="273"/>
      <c r="D36" s="30" t="s">
        <v>158</v>
      </c>
      <c r="E36" s="26">
        <v>2333123</v>
      </c>
      <c r="F36" s="27">
        <v>1.14E-2</v>
      </c>
      <c r="G36" s="26">
        <v>1474546</v>
      </c>
      <c r="H36" s="27">
        <v>8.0999999999999996E-3</v>
      </c>
      <c r="I36" s="26">
        <v>858577</v>
      </c>
      <c r="J36" s="28">
        <v>0.58230000000000004</v>
      </c>
    </row>
    <row r="37" spans="1:10">
      <c r="A37" s="286">
        <v>110</v>
      </c>
      <c r="B37" s="273"/>
      <c r="C37" s="273" t="s">
        <v>159</v>
      </c>
      <c r="D37" s="287"/>
      <c r="E37" s="26">
        <v>432461</v>
      </c>
      <c r="F37" s="27">
        <v>2.0999999999999999E-3</v>
      </c>
      <c r="G37" s="26">
        <v>312417</v>
      </c>
      <c r="H37" s="27">
        <v>1.6999999999999999E-3</v>
      </c>
      <c r="I37" s="26">
        <v>120044</v>
      </c>
      <c r="J37" s="28">
        <v>0.38419999999999999</v>
      </c>
    </row>
    <row r="38" spans="1:10">
      <c r="A38" s="29"/>
      <c r="B38" s="272">
        <v>114</v>
      </c>
      <c r="C38" s="273"/>
      <c r="D38" s="30" t="s">
        <v>160</v>
      </c>
      <c r="E38" s="26">
        <v>135935</v>
      </c>
      <c r="F38" s="27">
        <v>6.9999999999999999E-4</v>
      </c>
      <c r="G38" s="26">
        <v>115361</v>
      </c>
      <c r="H38" s="27">
        <v>5.9999999999999995E-4</v>
      </c>
      <c r="I38" s="26">
        <v>20574</v>
      </c>
      <c r="J38" s="28">
        <v>0.17829999999999999</v>
      </c>
    </row>
    <row r="39" spans="1:10">
      <c r="A39" s="29"/>
      <c r="B39" s="272">
        <v>115</v>
      </c>
      <c r="C39" s="273"/>
      <c r="D39" s="30" t="s">
        <v>161</v>
      </c>
      <c r="E39" s="26">
        <v>104100</v>
      </c>
      <c r="F39" s="27">
        <v>5.0000000000000001E-4</v>
      </c>
      <c r="G39" s="26">
        <v>60200</v>
      </c>
      <c r="H39" s="27">
        <v>2.9999999999999997E-4</v>
      </c>
      <c r="I39" s="26">
        <v>43900</v>
      </c>
      <c r="J39" s="28">
        <v>0.72919999999999996</v>
      </c>
    </row>
    <row r="40" spans="1:10">
      <c r="A40" s="29"/>
      <c r="B40" s="272">
        <v>116</v>
      </c>
      <c r="C40" s="273"/>
      <c r="D40" s="30" t="s">
        <v>162</v>
      </c>
      <c r="E40" s="26">
        <v>192426</v>
      </c>
      <c r="F40" s="27">
        <v>8.9999999999999998E-4</v>
      </c>
      <c r="G40" s="26">
        <v>136856</v>
      </c>
      <c r="H40" s="27">
        <v>8.0000000000000004E-4</v>
      </c>
      <c r="I40" s="26">
        <v>55570</v>
      </c>
      <c r="J40" s="28">
        <v>0.40600000000000003</v>
      </c>
    </row>
    <row r="41" spans="1:10">
      <c r="A41" s="286">
        <v>120</v>
      </c>
      <c r="B41" s="273"/>
      <c r="C41" s="273" t="s">
        <v>163</v>
      </c>
      <c r="D41" s="287"/>
      <c r="E41" s="26">
        <v>1764591</v>
      </c>
      <c r="F41" s="27">
        <v>8.6E-3</v>
      </c>
      <c r="G41" s="26">
        <v>3447797</v>
      </c>
      <c r="H41" s="27">
        <v>1.89E-2</v>
      </c>
      <c r="I41" s="31" t="s">
        <v>164</v>
      </c>
      <c r="J41" s="32" t="s">
        <v>165</v>
      </c>
    </row>
    <row r="42" spans="1:10">
      <c r="A42" s="29"/>
      <c r="B42" s="272">
        <v>121</v>
      </c>
      <c r="C42" s="273"/>
      <c r="D42" s="30" t="s">
        <v>166</v>
      </c>
      <c r="E42" s="26">
        <v>1161219</v>
      </c>
      <c r="F42" s="27">
        <v>5.7000000000000002E-3</v>
      </c>
      <c r="G42" s="26">
        <v>2893594</v>
      </c>
      <c r="H42" s="27">
        <v>1.5900000000000001E-2</v>
      </c>
      <c r="I42" s="31" t="s">
        <v>167</v>
      </c>
      <c r="J42" s="32" t="s">
        <v>168</v>
      </c>
    </row>
    <row r="43" spans="1:10">
      <c r="A43" s="29"/>
      <c r="B43" s="272">
        <v>126</v>
      </c>
      <c r="C43" s="273"/>
      <c r="D43" s="30" t="s">
        <v>169</v>
      </c>
      <c r="E43" s="26">
        <v>603372</v>
      </c>
      <c r="F43" s="27">
        <v>2.8999999999999998E-3</v>
      </c>
      <c r="G43" s="26">
        <v>554203</v>
      </c>
      <c r="H43" s="27">
        <v>3.0000000000000001E-3</v>
      </c>
      <c r="I43" s="26">
        <v>49169</v>
      </c>
      <c r="J43" s="28">
        <v>8.8700000000000001E-2</v>
      </c>
    </row>
    <row r="44" spans="1:10">
      <c r="A44" s="286">
        <v>140</v>
      </c>
      <c r="B44" s="273"/>
      <c r="C44" s="273" t="s">
        <v>170</v>
      </c>
      <c r="D44" s="287"/>
      <c r="E44" s="26">
        <v>6059825</v>
      </c>
      <c r="F44" s="27">
        <v>2.9600000000000001E-2</v>
      </c>
      <c r="G44" s="26">
        <v>8538114</v>
      </c>
      <c r="H44" s="27">
        <v>4.6899999999999997E-2</v>
      </c>
      <c r="I44" s="31" t="s">
        <v>171</v>
      </c>
      <c r="J44" s="32" t="s">
        <v>172</v>
      </c>
    </row>
    <row r="45" spans="1:10">
      <c r="A45" s="29"/>
      <c r="B45" s="272">
        <v>141</v>
      </c>
      <c r="C45" s="273"/>
      <c r="D45" s="30" t="s">
        <v>173</v>
      </c>
      <c r="E45" s="26">
        <v>678148</v>
      </c>
      <c r="F45" s="27">
        <v>3.3E-3</v>
      </c>
      <c r="G45" s="26">
        <v>1085678</v>
      </c>
      <c r="H45" s="27">
        <v>6.0000000000000001E-3</v>
      </c>
      <c r="I45" s="31" t="s">
        <v>174</v>
      </c>
      <c r="J45" s="32" t="s">
        <v>175</v>
      </c>
    </row>
    <row r="46" spans="1:10">
      <c r="A46" s="29"/>
      <c r="B46" s="272">
        <v>142</v>
      </c>
      <c r="C46" s="273"/>
      <c r="D46" s="30" t="s">
        <v>176</v>
      </c>
      <c r="E46" s="26">
        <v>5381677</v>
      </c>
      <c r="F46" s="27">
        <v>2.63E-2</v>
      </c>
      <c r="G46" s="26">
        <v>7452436</v>
      </c>
      <c r="H46" s="27">
        <v>4.0899999999999999E-2</v>
      </c>
      <c r="I46" s="31" t="s">
        <v>177</v>
      </c>
      <c r="J46" s="32" t="s">
        <v>178</v>
      </c>
    </row>
    <row r="47" spans="1:10">
      <c r="A47" s="286">
        <v>160</v>
      </c>
      <c r="B47" s="273"/>
      <c r="C47" s="273" t="s">
        <v>179</v>
      </c>
      <c r="D47" s="287"/>
      <c r="E47" s="26">
        <v>2187361</v>
      </c>
      <c r="F47" s="27">
        <v>1.0699999999999999E-2</v>
      </c>
      <c r="G47" s="26">
        <v>2500283</v>
      </c>
      <c r="H47" s="27">
        <v>1.37E-2</v>
      </c>
      <c r="I47" s="31" t="s">
        <v>180</v>
      </c>
      <c r="J47" s="32" t="s">
        <v>181</v>
      </c>
    </row>
    <row r="48" spans="1:10">
      <c r="A48" s="29"/>
      <c r="B48" s="272">
        <v>161</v>
      </c>
      <c r="C48" s="273"/>
      <c r="D48" s="30" t="s">
        <v>179</v>
      </c>
      <c r="E48" s="26">
        <v>2187361</v>
      </c>
      <c r="F48" s="27">
        <v>1.0699999999999999E-2</v>
      </c>
      <c r="G48" s="26">
        <v>2500283</v>
      </c>
      <c r="H48" s="27">
        <v>1.37E-2</v>
      </c>
      <c r="I48" s="31" t="s">
        <v>180</v>
      </c>
      <c r="J48" s="32" t="s">
        <v>181</v>
      </c>
    </row>
    <row r="49" spans="1:10">
      <c r="A49" s="286">
        <v>900</v>
      </c>
      <c r="B49" s="273"/>
      <c r="C49" s="273" t="s">
        <v>182</v>
      </c>
      <c r="D49" s="287"/>
      <c r="E49" s="26">
        <v>40454666</v>
      </c>
      <c r="F49" s="27">
        <v>0.19769999999999999</v>
      </c>
      <c r="G49" s="26">
        <v>37308014</v>
      </c>
      <c r="H49" s="27">
        <v>0.20480000000000001</v>
      </c>
      <c r="I49" s="26">
        <v>3146652</v>
      </c>
      <c r="J49" s="28">
        <v>8.43E-2</v>
      </c>
    </row>
    <row r="50" spans="1:10">
      <c r="A50" s="29"/>
      <c r="B50" s="272">
        <v>901</v>
      </c>
      <c r="C50" s="273"/>
      <c r="D50" s="30" t="s">
        <v>182</v>
      </c>
      <c r="E50" s="26">
        <v>40454666</v>
      </c>
      <c r="F50" s="27">
        <v>0.19769999999999999</v>
      </c>
      <c r="G50" s="26">
        <v>37308014</v>
      </c>
      <c r="H50" s="27">
        <v>0.20480000000000001</v>
      </c>
      <c r="I50" s="26">
        <v>3146652</v>
      </c>
      <c r="J50" s="28">
        <v>8.43E-2</v>
      </c>
    </row>
  </sheetData>
  <mergeCells count="62">
    <mergeCell ref="B50:C50"/>
    <mergeCell ref="B45:C45"/>
    <mergeCell ref="B46:C46"/>
    <mergeCell ref="A47:B47"/>
    <mergeCell ref="C47:D47"/>
    <mergeCell ref="B48:C48"/>
    <mergeCell ref="A49:B49"/>
    <mergeCell ref="C49:D49"/>
    <mergeCell ref="A44:B44"/>
    <mergeCell ref="C44:D44"/>
    <mergeCell ref="B35:C35"/>
    <mergeCell ref="B36:C36"/>
    <mergeCell ref="A37:B37"/>
    <mergeCell ref="C37:D37"/>
    <mergeCell ref="B38:C38"/>
    <mergeCell ref="B39:C39"/>
    <mergeCell ref="B40:C40"/>
    <mergeCell ref="A41:B41"/>
    <mergeCell ref="C41:D41"/>
    <mergeCell ref="B42:C42"/>
    <mergeCell ref="B43:C43"/>
    <mergeCell ref="B31:C31"/>
    <mergeCell ref="B32:C32"/>
    <mergeCell ref="B34:C34"/>
    <mergeCell ref="B25:C25"/>
    <mergeCell ref="B26:C26"/>
    <mergeCell ref="B27:C27"/>
    <mergeCell ref="B28:C28"/>
    <mergeCell ref="B29:C29"/>
    <mergeCell ref="A33:B33"/>
    <mergeCell ref="C33:D33"/>
    <mergeCell ref="B16:C16"/>
    <mergeCell ref="B17:C17"/>
    <mergeCell ref="A18:B18"/>
    <mergeCell ref="C18:D18"/>
    <mergeCell ref="A30:B30"/>
    <mergeCell ref="C30:D30"/>
    <mergeCell ref="B19:C19"/>
    <mergeCell ref="B20:C20"/>
    <mergeCell ref="B21:C21"/>
    <mergeCell ref="B22:C22"/>
    <mergeCell ref="B23:C23"/>
    <mergeCell ref="A24:B24"/>
    <mergeCell ref="C24:D24"/>
    <mergeCell ref="B15:C15"/>
    <mergeCell ref="B7:C7"/>
    <mergeCell ref="A8:B8"/>
    <mergeCell ref="C8:D8"/>
    <mergeCell ref="B9:C9"/>
    <mergeCell ref="A10:B10"/>
    <mergeCell ref="C10:D10"/>
    <mergeCell ref="B11:C11"/>
    <mergeCell ref="B12:C12"/>
    <mergeCell ref="A13:B13"/>
    <mergeCell ref="C13:D13"/>
    <mergeCell ref="B14:C14"/>
    <mergeCell ref="B6:C6"/>
    <mergeCell ref="A1:D2"/>
    <mergeCell ref="A3:D3"/>
    <mergeCell ref="A4:B4"/>
    <mergeCell ref="C4:D4"/>
    <mergeCell ref="B5:C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의안제출</vt:lpstr>
      <vt:lpstr>Sheet1</vt:lpstr>
      <vt:lpstr>의안제출!Print_Area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2016-08-25T10:17:26Z</cp:lastPrinted>
  <dcterms:created xsi:type="dcterms:W3CDTF">2005-05-07T02:26:37Z</dcterms:created>
  <dcterms:modified xsi:type="dcterms:W3CDTF">2016-08-26T01:52:16Z</dcterms:modified>
</cp:coreProperties>
</file>