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600" yWindow="75" windowWidth="14160" windowHeight="8550" tabRatio="918" firstSheet="1" activeTab="1"/>
  </bookViews>
  <sheets>
    <sheet name="--------" sheetId="4" state="veryHidden" r:id="rId1"/>
    <sheet name="의안제출" sheetId="3" r:id="rId2"/>
  </sheets>
  <definedNames>
    <definedName name="_xlnm.Print_Area" localSheetId="1">의안제출!$A$1:$U$148</definedName>
  </definedNames>
  <calcPr calcId="124519"/>
</workbook>
</file>

<file path=xl/calcChain.xml><?xml version="1.0" encoding="utf-8"?>
<calcChain xmlns="http://schemas.openxmlformats.org/spreadsheetml/2006/main">
  <c r="P13" i="3"/>
  <c r="O112"/>
  <c r="O111"/>
  <c r="O110"/>
  <c r="O109"/>
  <c r="O108"/>
  <c r="O107"/>
  <c r="O106"/>
  <c r="O105"/>
  <c r="O104"/>
  <c r="O103"/>
  <c r="O102"/>
  <c r="O101"/>
  <c r="O100"/>
  <c r="O99"/>
  <c r="O98"/>
  <c r="O97"/>
  <c r="O96"/>
  <c r="O95"/>
  <c r="O93"/>
  <c r="O92"/>
  <c r="O91"/>
  <c r="O90"/>
  <c r="O89"/>
  <c r="O88"/>
  <c r="O87"/>
  <c r="O86"/>
  <c r="O85"/>
  <c r="O84"/>
  <c r="O83"/>
  <c r="O82"/>
  <c r="O81"/>
  <c r="O80"/>
  <c r="O79"/>
  <c r="O78"/>
  <c r="O77"/>
  <c r="O76"/>
  <c r="O75"/>
  <c r="O74"/>
  <c r="O73"/>
  <c r="O72"/>
  <c r="O71"/>
  <c r="O70"/>
  <c r="O69"/>
  <c r="O68"/>
  <c r="O67"/>
  <c r="O66"/>
  <c r="K112"/>
  <c r="K111"/>
  <c r="K110"/>
  <c r="K109"/>
  <c r="K108"/>
  <c r="K107"/>
  <c r="K106"/>
  <c r="K105"/>
  <c r="K104"/>
  <c r="K103"/>
  <c r="K102"/>
  <c r="K101"/>
  <c r="K100"/>
  <c r="K99"/>
  <c r="K98"/>
  <c r="K97"/>
  <c r="K96"/>
  <c r="K95"/>
  <c r="K94"/>
  <c r="K93"/>
  <c r="K92"/>
  <c r="K91"/>
  <c r="K89"/>
  <c r="K88"/>
  <c r="K87"/>
  <c r="K86"/>
  <c r="K85"/>
  <c r="K84"/>
  <c r="K83"/>
  <c r="K82"/>
  <c r="K81"/>
  <c r="K80"/>
  <c r="K79"/>
  <c r="K78"/>
  <c r="K77"/>
  <c r="K76"/>
  <c r="K75"/>
  <c r="K74"/>
  <c r="K73"/>
  <c r="K72"/>
  <c r="K71"/>
  <c r="K70"/>
  <c r="K69"/>
  <c r="K68"/>
  <c r="K67"/>
  <c r="K66"/>
  <c r="P148"/>
  <c r="P147"/>
  <c r="P145"/>
  <c r="P144"/>
  <c r="P143"/>
  <c r="P142"/>
  <c r="P141"/>
  <c r="P140"/>
  <c r="P139"/>
  <c r="P138"/>
  <c r="P137"/>
  <c r="P136"/>
  <c r="P135"/>
  <c r="P134"/>
  <c r="P133"/>
  <c r="P132"/>
  <c r="P131"/>
  <c r="P130"/>
  <c r="P129"/>
  <c r="P128"/>
  <c r="P127"/>
  <c r="P126"/>
  <c r="P125"/>
  <c r="P124"/>
  <c r="P123"/>
  <c r="P122"/>
  <c r="P121"/>
  <c r="P119"/>
  <c r="P120"/>
  <c r="L121"/>
  <c r="L119"/>
  <c r="L129"/>
  <c r="L139"/>
  <c r="L144"/>
  <c r="L146"/>
  <c r="H119"/>
  <c r="H121"/>
  <c r="H129"/>
  <c r="H139"/>
  <c r="H144"/>
  <c r="H146"/>
  <c r="P146"/>
  <c r="P112"/>
  <c r="P110"/>
  <c r="P108"/>
  <c r="P107"/>
  <c r="P105"/>
  <c r="P104"/>
  <c r="P102"/>
  <c r="P101"/>
  <c r="P100"/>
  <c r="P99"/>
  <c r="P98"/>
  <c r="P97"/>
  <c r="P96"/>
  <c r="P94"/>
  <c r="P93"/>
  <c r="P91"/>
  <c r="P90"/>
  <c r="P89"/>
  <c r="P88"/>
  <c r="P87"/>
  <c r="P85"/>
  <c r="P84"/>
  <c r="P83"/>
  <c r="P82"/>
  <c r="P81"/>
  <c r="P79"/>
  <c r="P78"/>
  <c r="P77"/>
  <c r="P76"/>
  <c r="P74"/>
  <c r="P73"/>
  <c r="P71"/>
  <c r="P70"/>
  <c r="P69"/>
  <c r="P68"/>
  <c r="P67"/>
  <c r="L70"/>
  <c r="L66"/>
  <c r="L65"/>
  <c r="L72"/>
  <c r="L75"/>
  <c r="L80"/>
  <c r="L86"/>
  <c r="L92"/>
  <c r="L95"/>
  <c r="L99"/>
  <c r="L103"/>
  <c r="L106"/>
  <c r="L109"/>
  <c r="L111"/>
  <c r="H65"/>
  <c r="H106"/>
  <c r="H103"/>
  <c r="P103"/>
  <c r="H99"/>
  <c r="H95"/>
  <c r="H92"/>
  <c r="P92"/>
  <c r="H86"/>
  <c r="H80"/>
  <c r="P80"/>
  <c r="H75"/>
  <c r="H72"/>
  <c r="P72"/>
  <c r="H70"/>
  <c r="H66"/>
  <c r="H111"/>
  <c r="H109"/>
  <c r="P58"/>
  <c r="P57"/>
  <c r="P56"/>
  <c r="P55"/>
  <c r="P54"/>
  <c r="P53"/>
  <c r="P51"/>
  <c r="P50"/>
  <c r="P48"/>
  <c r="P49"/>
  <c r="P46"/>
  <c r="P45"/>
  <c r="L55"/>
  <c r="L52"/>
  <c r="L47"/>
  <c r="L44"/>
  <c r="L43"/>
  <c r="H55"/>
  <c r="H52"/>
  <c r="P52"/>
  <c r="H47"/>
  <c r="P47"/>
  <c r="H44"/>
  <c r="P44"/>
  <c r="L19"/>
  <c r="L18"/>
  <c r="L17"/>
  <c r="P17"/>
  <c r="L16"/>
  <c r="L14"/>
  <c r="H19"/>
  <c r="P19"/>
  <c r="H18"/>
  <c r="H17"/>
  <c r="H16"/>
  <c r="P16"/>
  <c r="H14"/>
  <c r="H29"/>
  <c r="K33"/>
  <c r="P30"/>
  <c r="P35"/>
  <c r="P34"/>
  <c r="P33"/>
  <c r="P32"/>
  <c r="L31"/>
  <c r="L15"/>
  <c r="H31"/>
  <c r="P31"/>
  <c r="K129"/>
  <c r="O144"/>
  <c r="P118"/>
  <c r="O129"/>
  <c r="K146"/>
  <c r="L118"/>
  <c r="H118"/>
  <c r="O94"/>
  <c r="P75"/>
  <c r="P95"/>
  <c r="P111"/>
  <c r="P86"/>
  <c r="P106"/>
  <c r="K65"/>
  <c r="P65"/>
  <c r="P66"/>
  <c r="K90"/>
  <c r="P109"/>
  <c r="O56"/>
  <c r="O52"/>
  <c r="O45"/>
  <c r="O44"/>
  <c r="O43"/>
  <c r="O57"/>
  <c r="O47"/>
  <c r="O46"/>
  <c r="O58"/>
  <c r="O49"/>
  <c r="O48"/>
  <c r="O51"/>
  <c r="O55"/>
  <c r="O50"/>
  <c r="O54"/>
  <c r="O53"/>
  <c r="O65"/>
  <c r="K32"/>
  <c r="P14"/>
  <c r="P18"/>
  <c r="L29"/>
  <c r="K31"/>
  <c r="K35"/>
  <c r="H15"/>
  <c r="H43"/>
  <c r="K30"/>
  <c r="K34"/>
  <c r="P29"/>
  <c r="O31"/>
  <c r="O148"/>
  <c r="O140"/>
  <c r="O136"/>
  <c r="O132"/>
  <c r="O128"/>
  <c r="O124"/>
  <c r="O120"/>
  <c r="O145"/>
  <c r="O141"/>
  <c r="O137"/>
  <c r="O133"/>
  <c r="O125"/>
  <c r="O146"/>
  <c r="O142"/>
  <c r="O138"/>
  <c r="O134"/>
  <c r="O130"/>
  <c r="O126"/>
  <c r="O122"/>
  <c r="O147"/>
  <c r="O143"/>
  <c r="O139"/>
  <c r="O131"/>
  <c r="O127"/>
  <c r="O123"/>
  <c r="O119"/>
  <c r="O135"/>
  <c r="K145"/>
  <c r="K141"/>
  <c r="K137"/>
  <c r="K133"/>
  <c r="K125"/>
  <c r="K147"/>
  <c r="K142"/>
  <c r="K138"/>
  <c r="K134"/>
  <c r="K130"/>
  <c r="K126"/>
  <c r="K122"/>
  <c r="K148"/>
  <c r="K143"/>
  <c r="K139"/>
  <c r="K135"/>
  <c r="K131"/>
  <c r="K127"/>
  <c r="K123"/>
  <c r="K119"/>
  <c r="K144"/>
  <c r="K140"/>
  <c r="K132"/>
  <c r="K128"/>
  <c r="K124"/>
  <c r="K120"/>
  <c r="K136"/>
  <c r="O121"/>
  <c r="O118"/>
  <c r="K121"/>
  <c r="P15"/>
  <c r="K118"/>
  <c r="K55"/>
  <c r="K50"/>
  <c r="K49"/>
  <c r="K56"/>
  <c r="K51"/>
  <c r="K48"/>
  <c r="K43"/>
  <c r="K47"/>
  <c r="K57"/>
  <c r="K46"/>
  <c r="K58"/>
  <c r="K45"/>
  <c r="K53"/>
  <c r="K52"/>
  <c r="P43"/>
  <c r="K54"/>
  <c r="K44"/>
  <c r="O35"/>
  <c r="O32"/>
  <c r="L13"/>
  <c r="O33"/>
  <c r="O34"/>
  <c r="O30"/>
  <c r="H13"/>
  <c r="O19"/>
  <c r="O16"/>
  <c r="O17"/>
  <c r="O14"/>
  <c r="O18"/>
  <c r="O15"/>
  <c r="K18"/>
  <c r="K19"/>
  <c r="K17"/>
  <c r="K14"/>
  <c r="K16"/>
  <c r="K15"/>
</calcChain>
</file>

<file path=xl/sharedStrings.xml><?xml version="1.0" encoding="utf-8"?>
<sst xmlns="http://schemas.openxmlformats.org/spreadsheetml/2006/main" count="172" uniqueCount="126">
  <si>
    <t>(단위:천원)</t>
    <phoneticPr fontId="2" type="noConversion"/>
  </si>
  <si>
    <t>의안
번호</t>
    <phoneticPr fontId="2" type="noConversion"/>
  </si>
  <si>
    <t>1. 제안이유</t>
    <phoneticPr fontId="2" type="noConversion"/>
  </si>
  <si>
    <t xml:space="preserve">2. 주요골자 </t>
    <phoneticPr fontId="2" type="noConversion"/>
  </si>
  <si>
    <t>회     계     별</t>
    <phoneticPr fontId="2" type="noConversion"/>
  </si>
  <si>
    <t>증  감</t>
    <phoneticPr fontId="2" type="noConversion"/>
  </si>
  <si>
    <t>%</t>
    <phoneticPr fontId="2" type="noConversion"/>
  </si>
  <si>
    <t>계</t>
    <phoneticPr fontId="2" type="noConversion"/>
  </si>
  <si>
    <t>일   반   회   계</t>
    <phoneticPr fontId="2" type="noConversion"/>
  </si>
  <si>
    <t>특   별   회   계</t>
    <phoneticPr fontId="2" type="noConversion"/>
  </si>
  <si>
    <t>3. 내    용</t>
    <phoneticPr fontId="2" type="noConversion"/>
  </si>
  <si>
    <t>□  예산규모</t>
    <phoneticPr fontId="2" type="noConversion"/>
  </si>
  <si>
    <t xml:space="preserve">    ○  세   입</t>
    <phoneticPr fontId="2" type="noConversion"/>
  </si>
  <si>
    <t>지      방      세</t>
    <phoneticPr fontId="2" type="noConversion"/>
  </si>
  <si>
    <t>세   외    수   입</t>
    <phoneticPr fontId="2" type="noConversion"/>
  </si>
  <si>
    <t xml:space="preserve">    경상적세외수입</t>
    <phoneticPr fontId="2" type="noConversion"/>
  </si>
  <si>
    <t xml:space="preserve">    임시적세외수입</t>
    <phoneticPr fontId="2" type="noConversion"/>
  </si>
  <si>
    <t>지  방  교  부  세</t>
    <phoneticPr fontId="2" type="noConversion"/>
  </si>
  <si>
    <t>보      조      금</t>
    <phoneticPr fontId="2" type="noConversion"/>
  </si>
  <si>
    <t>국 고 보 조 금</t>
    <phoneticPr fontId="2" type="noConversion"/>
  </si>
  <si>
    <t>시 비 보 조 금</t>
    <phoneticPr fontId="2" type="noConversion"/>
  </si>
  <si>
    <t>지      방      채</t>
    <phoneticPr fontId="2" type="noConversion"/>
  </si>
  <si>
    <t xml:space="preserve">    ○  세    출</t>
    <phoneticPr fontId="2" type="noConversion"/>
  </si>
  <si>
    <t xml:space="preserve"> </t>
    <phoneticPr fontId="2" type="noConversion"/>
  </si>
  <si>
    <t>기타특별회계</t>
    <phoneticPr fontId="2" type="noConversion"/>
  </si>
  <si>
    <r>
      <t xml:space="preserve">비  고
</t>
    </r>
    <r>
      <rPr>
        <sz val="10"/>
        <rFont val="굴림체"/>
        <family val="3"/>
        <charset val="129"/>
      </rPr>
      <t>(일시차입
한 도 액)</t>
    </r>
    <phoneticPr fontId="2" type="noConversion"/>
  </si>
  <si>
    <t>비  고</t>
    <phoneticPr fontId="2" type="noConversion"/>
  </si>
  <si>
    <t>일반공공행정</t>
    <phoneticPr fontId="2" type="noConversion"/>
  </si>
  <si>
    <t>입법및선거관리</t>
    <phoneticPr fontId="2" type="noConversion"/>
  </si>
  <si>
    <t>지방행정·재정지원</t>
    <phoneticPr fontId="2" type="noConversion"/>
  </si>
  <si>
    <t>일반행정</t>
    <phoneticPr fontId="2" type="noConversion"/>
  </si>
  <si>
    <t>공공질서및안전</t>
    <phoneticPr fontId="2" type="noConversion"/>
  </si>
  <si>
    <t>재난방재·민방위</t>
    <phoneticPr fontId="2" type="noConversion"/>
  </si>
  <si>
    <t>교육</t>
    <phoneticPr fontId="2" type="noConversion"/>
  </si>
  <si>
    <t>유아및초중등교육</t>
    <phoneticPr fontId="2" type="noConversion"/>
  </si>
  <si>
    <t>평생·직업교육</t>
    <phoneticPr fontId="2" type="noConversion"/>
  </si>
  <si>
    <t>문화및관광</t>
    <phoneticPr fontId="2" type="noConversion"/>
  </si>
  <si>
    <t>문화예술</t>
    <phoneticPr fontId="2" type="noConversion"/>
  </si>
  <si>
    <t>체육</t>
    <phoneticPr fontId="2" type="noConversion"/>
  </si>
  <si>
    <t>문화재</t>
    <phoneticPr fontId="2" type="noConversion"/>
  </si>
  <si>
    <t>문화및관광일반</t>
    <phoneticPr fontId="2" type="noConversion"/>
  </si>
  <si>
    <t>환경보호</t>
    <phoneticPr fontId="2" type="noConversion"/>
  </si>
  <si>
    <t>상하수도·수질</t>
    <phoneticPr fontId="2" type="noConversion"/>
  </si>
  <si>
    <t>폐기물</t>
    <phoneticPr fontId="2" type="noConversion"/>
  </si>
  <si>
    <t>대기</t>
    <phoneticPr fontId="2" type="noConversion"/>
  </si>
  <si>
    <t>자연</t>
    <phoneticPr fontId="2" type="noConversion"/>
  </si>
  <si>
    <t>환경보호일반</t>
    <phoneticPr fontId="2" type="noConversion"/>
  </si>
  <si>
    <t>사회복지</t>
    <phoneticPr fontId="2" type="noConversion"/>
  </si>
  <si>
    <t>기초생활보장</t>
    <phoneticPr fontId="2" type="noConversion"/>
  </si>
  <si>
    <t>취약계층지원</t>
    <phoneticPr fontId="2" type="noConversion"/>
  </si>
  <si>
    <t>보육·가족및여성</t>
    <phoneticPr fontId="2" type="noConversion"/>
  </si>
  <si>
    <t>노인·청소년</t>
    <phoneticPr fontId="2" type="noConversion"/>
  </si>
  <si>
    <t>노동</t>
    <phoneticPr fontId="2" type="noConversion"/>
  </si>
  <si>
    <t>보건</t>
    <phoneticPr fontId="2" type="noConversion"/>
  </si>
  <si>
    <t>보건의료</t>
    <phoneticPr fontId="2" type="noConversion"/>
  </si>
  <si>
    <t>식품의약안전</t>
    <phoneticPr fontId="2" type="noConversion"/>
  </si>
  <si>
    <t>농림해양수산</t>
    <phoneticPr fontId="2" type="noConversion"/>
  </si>
  <si>
    <t>농업·농촌</t>
    <phoneticPr fontId="2" type="noConversion"/>
  </si>
  <si>
    <t>임업·산촌</t>
    <phoneticPr fontId="2" type="noConversion"/>
  </si>
  <si>
    <t>해양수산·어촌</t>
    <phoneticPr fontId="2" type="noConversion"/>
  </si>
  <si>
    <t>산업·중소기업</t>
    <phoneticPr fontId="2" type="noConversion"/>
  </si>
  <si>
    <t>산업진흥·고도화</t>
    <phoneticPr fontId="2" type="noConversion"/>
  </si>
  <si>
    <t>에너지및자원개발</t>
    <phoneticPr fontId="2" type="noConversion"/>
  </si>
  <si>
    <t>산업·중소기업일반</t>
    <phoneticPr fontId="2" type="noConversion"/>
  </si>
  <si>
    <t>수송및교통</t>
    <phoneticPr fontId="2" type="noConversion"/>
  </si>
  <si>
    <t>도로</t>
    <phoneticPr fontId="2" type="noConversion"/>
  </si>
  <si>
    <t>대중교통·물류등기타</t>
    <phoneticPr fontId="2" type="noConversion"/>
  </si>
  <si>
    <t>국토및지역개발</t>
    <phoneticPr fontId="2" type="noConversion"/>
  </si>
  <si>
    <t>수자원</t>
    <phoneticPr fontId="2" type="noConversion"/>
  </si>
  <si>
    <t>지역및도시</t>
    <phoneticPr fontId="2" type="noConversion"/>
  </si>
  <si>
    <t>예비비</t>
    <phoneticPr fontId="2" type="noConversion"/>
  </si>
  <si>
    <t>기타</t>
    <phoneticPr fontId="2" type="noConversion"/>
  </si>
  <si>
    <t xml:space="preserve">       o  성질별</t>
    <phoneticPr fontId="2" type="noConversion"/>
  </si>
  <si>
    <t>구      분</t>
    <phoneticPr fontId="2" type="noConversion"/>
  </si>
  <si>
    <t>분야·부문</t>
    <phoneticPr fontId="2" type="noConversion"/>
  </si>
  <si>
    <t>100  인   건   비</t>
    <phoneticPr fontId="2" type="noConversion"/>
  </si>
  <si>
    <t>200  물   건   비</t>
    <phoneticPr fontId="2" type="noConversion"/>
  </si>
  <si>
    <t>300  경 상 이 전</t>
    <phoneticPr fontId="2" type="noConversion"/>
  </si>
  <si>
    <t>400  자 본 지 출</t>
    <phoneticPr fontId="2" type="noConversion"/>
  </si>
  <si>
    <t>700  내 부 거 래</t>
    <phoneticPr fontId="2" type="noConversion"/>
  </si>
  <si>
    <t>800  예비비및기타</t>
    <phoneticPr fontId="2" type="noConversion"/>
  </si>
  <si>
    <t>101  인건비</t>
    <phoneticPr fontId="2" type="noConversion"/>
  </si>
  <si>
    <t>201  일반운영비</t>
    <phoneticPr fontId="2" type="noConversion"/>
  </si>
  <si>
    <t>202  여비</t>
    <phoneticPr fontId="2" type="noConversion"/>
  </si>
  <si>
    <t>203  업무추진비</t>
    <phoneticPr fontId="2" type="noConversion"/>
  </si>
  <si>
    <t>204  직무수행경비</t>
    <phoneticPr fontId="2" type="noConversion"/>
  </si>
  <si>
    <t>205  의회비</t>
    <phoneticPr fontId="2" type="noConversion"/>
  </si>
  <si>
    <t>206  재료비</t>
    <phoneticPr fontId="2" type="noConversion"/>
  </si>
  <si>
    <t>207  연구개발비</t>
    <phoneticPr fontId="2" type="noConversion"/>
  </si>
  <si>
    <t>301  일반보상금</t>
    <phoneticPr fontId="2" type="noConversion"/>
  </si>
  <si>
    <t>302  이주및재해보상금</t>
    <phoneticPr fontId="2" type="noConversion"/>
  </si>
  <si>
    <t>303  포상금</t>
    <phoneticPr fontId="2" type="noConversion"/>
  </si>
  <si>
    <t>304  연금부담금등</t>
    <phoneticPr fontId="2" type="noConversion"/>
  </si>
  <si>
    <t>305  배상금등</t>
    <phoneticPr fontId="2" type="noConversion"/>
  </si>
  <si>
    <t>306  출연금</t>
    <phoneticPr fontId="2" type="noConversion"/>
  </si>
  <si>
    <t>307  민간이전</t>
    <phoneticPr fontId="2" type="noConversion"/>
  </si>
  <si>
    <t>308  자치단체등이전</t>
    <phoneticPr fontId="2" type="noConversion"/>
  </si>
  <si>
    <t>401  시설비및부대비</t>
    <phoneticPr fontId="2" type="noConversion"/>
  </si>
  <si>
    <t>402  민간자본이전</t>
    <phoneticPr fontId="2" type="noConversion"/>
  </si>
  <si>
    <t>405  자산취득비</t>
    <phoneticPr fontId="2" type="noConversion"/>
  </si>
  <si>
    <t>702  기금전출금</t>
    <phoneticPr fontId="2" type="noConversion"/>
  </si>
  <si>
    <t xml:space="preserve">       o 기능별</t>
    <phoneticPr fontId="2" type="noConversion"/>
  </si>
  <si>
    <t>801  예비비</t>
    <phoneticPr fontId="2" type="noConversion"/>
  </si>
  <si>
    <t>802  반환금기타</t>
    <phoneticPr fontId="2" type="noConversion"/>
  </si>
  <si>
    <t xml:space="preserve"> </t>
    <phoneticPr fontId="2" type="noConversion"/>
  </si>
  <si>
    <t>발전소주변지역지원사업</t>
    <phoneticPr fontId="2" type="noConversion"/>
  </si>
  <si>
    <r>
      <t xml:space="preserve">403  </t>
    </r>
    <r>
      <rPr>
        <sz val="10"/>
        <rFont val="굴림체"/>
        <family val="3"/>
        <charset val="129"/>
      </rPr>
      <t>자치단체등자본이전</t>
    </r>
    <phoneticPr fontId="2" type="noConversion"/>
  </si>
  <si>
    <t>조정교부금및재정보전금</t>
    <phoneticPr fontId="2" type="noConversion"/>
  </si>
  <si>
    <t>지 난 년 도 수 입</t>
    <phoneticPr fontId="2" type="noConversion"/>
  </si>
  <si>
    <t>보     통      세</t>
    <phoneticPr fontId="2" type="noConversion"/>
  </si>
  <si>
    <t>309  전출금</t>
    <phoneticPr fontId="2" type="noConversion"/>
  </si>
  <si>
    <t>□  일반회계 세입·세출예산내역</t>
    <phoneticPr fontId="2" type="noConversion"/>
  </si>
  <si>
    <t>기  정
예산액</t>
    <phoneticPr fontId="2" type="noConversion"/>
  </si>
  <si>
    <t>기반시설</t>
    <phoneticPr fontId="2" type="noConversion"/>
  </si>
  <si>
    <t>주차장</t>
    <phoneticPr fontId="2" type="noConversion"/>
  </si>
  <si>
    <t>경  정
예산액</t>
    <phoneticPr fontId="2" type="noConversion"/>
  </si>
  <si>
    <t>의료급여기금</t>
    <phoneticPr fontId="2" type="noConversion"/>
  </si>
  <si>
    <t>의료급여기금</t>
    <phoneticPr fontId="2" type="noConversion"/>
  </si>
  <si>
    <t>2014년도 제1회 일반·특별회계 세입·세출 추가경정예산안</t>
    <phoneticPr fontId="2" type="noConversion"/>
  </si>
  <si>
    <t xml:space="preserve">          제출년월일 : 2014.  4.  3.   
          제  출  자 : 울산광역시 북구청장</t>
    <phoneticPr fontId="2" type="noConversion"/>
  </si>
  <si>
    <t xml:space="preserve">  ○  2014년도 제1회 일반·특별회계 세입·세출 추가경정예산안【총  괄】</t>
    <phoneticPr fontId="2" type="noConversion"/>
  </si>
  <si>
    <t xml:space="preserve"> ○ 2014년도 제1회 일반·특별회계 세입·세출 추가경정예산안</t>
    <phoneticPr fontId="2" type="noConversion"/>
  </si>
  <si>
    <t>보전수입등및내부거래</t>
    <phoneticPr fontId="2" type="noConversion"/>
  </si>
  <si>
    <t xml:space="preserve"> ○ 지방자치법 제130조 제1항의 규정에 의거 2014년도 제1회 일반·특별회계
    세입·세출 추가경정예산안을 의회 제출하여 의결을 받고자 함.</t>
    <phoneticPr fontId="2" type="noConversion"/>
  </si>
  <si>
    <t>보 전 수 입 등</t>
    <phoneticPr fontId="2" type="noConversion"/>
  </si>
  <si>
    <t>내  부  거  래</t>
    <phoneticPr fontId="2" type="noConversion"/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</si>
</sst>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76" formatCode="_-* #,##0.0_-;\-* #,##0.0_-;_-* &quot;-&quot;_-;_-@_-"/>
    <numFmt numFmtId="177" formatCode="#,##0_ "/>
    <numFmt numFmtId="178" formatCode="_-* #,##0_-;&quot;△&quot;* #,##0_-;_-* &quot;-&quot;_-;_-@_-"/>
    <numFmt numFmtId="179" formatCode="_-* #,##0.00_-;&quot;△&quot;* #,##0.00_-;_-* &quot;-&quot;_-;_-@_-"/>
  </numFmts>
  <fonts count="15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8"/>
      <name val="굴림체"/>
      <family val="3"/>
      <charset val="129"/>
    </font>
    <font>
      <sz val="11"/>
      <name val="굴림체"/>
      <family val="3"/>
      <charset val="129"/>
    </font>
    <font>
      <sz val="14"/>
      <name val="굴림체"/>
      <family val="3"/>
      <charset val="129"/>
    </font>
    <font>
      <sz val="13"/>
      <name val="굴림체"/>
      <family val="3"/>
      <charset val="129"/>
    </font>
    <font>
      <b/>
      <sz val="14"/>
      <name val="굴림체"/>
      <family val="3"/>
      <charset val="129"/>
    </font>
    <font>
      <b/>
      <sz val="11"/>
      <name val="굴림체"/>
      <family val="3"/>
      <charset val="129"/>
    </font>
    <font>
      <sz val="12"/>
      <name val="굴림체"/>
      <family val="3"/>
      <charset val="129"/>
    </font>
    <font>
      <sz val="10"/>
      <name val="굴림체"/>
      <family val="3"/>
      <charset val="129"/>
    </font>
    <font>
      <sz val="9"/>
      <name val="굴림체"/>
      <family val="3"/>
      <charset val="129"/>
    </font>
    <font>
      <b/>
      <sz val="12"/>
      <name val="굴림체"/>
      <family val="3"/>
      <charset val="129"/>
    </font>
    <font>
      <b/>
      <sz val="9"/>
      <name val="굴림체"/>
      <family val="3"/>
      <charset val="129"/>
    </font>
    <font>
      <b/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2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4" fillId="2" borderId="0" xfId="0" applyFont="1" applyFill="1" applyBorder="1" applyAlignment="1">
      <alignment vertical="center"/>
    </xf>
    <xf numFmtId="176" fontId="5" fillId="2" borderId="0" xfId="0" applyNumberFormat="1" applyFont="1" applyFill="1" applyAlignment="1">
      <alignment vertical="center"/>
    </xf>
    <xf numFmtId="0" fontId="12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center" vertical="center"/>
    </xf>
    <xf numFmtId="41" fontId="9" fillId="2" borderId="0" xfId="2" applyFont="1" applyFill="1" applyBorder="1" applyAlignment="1">
      <alignment vertical="center"/>
    </xf>
    <xf numFmtId="176" fontId="11" fillId="2" borderId="0" xfId="2" applyNumberFormat="1" applyFont="1" applyFill="1" applyBorder="1" applyAlignment="1">
      <alignment horizontal="right" vertical="center"/>
    </xf>
    <xf numFmtId="176" fontId="11" fillId="2" borderId="0" xfId="2" applyNumberFormat="1" applyFont="1" applyFill="1" applyBorder="1" applyAlignment="1">
      <alignment vertical="center"/>
    </xf>
    <xf numFmtId="41" fontId="9" fillId="2" borderId="0" xfId="2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12" fillId="2" borderId="0" xfId="0" applyFont="1" applyFill="1" applyBorder="1" applyAlignment="1">
      <alignment vertical="center"/>
    </xf>
    <xf numFmtId="179" fontId="11" fillId="2" borderId="1" xfId="2" applyNumberFormat="1" applyFont="1" applyFill="1" applyBorder="1" applyAlignment="1">
      <alignment vertical="center" shrinkToFit="1"/>
    </xf>
    <xf numFmtId="179" fontId="11" fillId="2" borderId="1" xfId="0" applyNumberFormat="1" applyFont="1" applyFill="1" applyBorder="1" applyAlignment="1">
      <alignment horizontal="right" vertical="center" shrinkToFit="1"/>
    </xf>
    <xf numFmtId="179" fontId="11" fillId="2" borderId="1" xfId="0" applyNumberFormat="1" applyFont="1" applyFill="1" applyBorder="1" applyAlignment="1">
      <alignment vertical="center" shrinkToFit="1"/>
    </xf>
    <xf numFmtId="0" fontId="10" fillId="2" borderId="0" xfId="0" applyFont="1" applyFill="1" applyAlignment="1">
      <alignment vertical="center"/>
    </xf>
    <xf numFmtId="179" fontId="10" fillId="2" borderId="1" xfId="0" applyNumberFormat="1" applyFont="1" applyFill="1" applyBorder="1" applyAlignment="1">
      <alignment vertical="center" shrinkToFit="1"/>
    </xf>
    <xf numFmtId="179" fontId="4" fillId="2" borderId="1" xfId="0" applyNumberFormat="1" applyFont="1" applyFill="1" applyBorder="1" applyAlignment="1">
      <alignment vertical="center" shrinkToFit="1"/>
    </xf>
    <xf numFmtId="178" fontId="9" fillId="2" borderId="2" xfId="0" applyNumberFormat="1" applyFont="1" applyFill="1" applyBorder="1" applyAlignment="1">
      <alignment vertical="center"/>
    </xf>
    <xf numFmtId="178" fontId="9" fillId="2" borderId="3" xfId="0" applyNumberFormat="1" applyFont="1" applyFill="1" applyBorder="1" applyAlignment="1">
      <alignment vertical="center"/>
    </xf>
    <xf numFmtId="179" fontId="11" fillId="2" borderId="4" xfId="2" applyNumberFormat="1" applyFont="1" applyFill="1" applyBorder="1" applyAlignment="1">
      <alignment vertical="center" shrinkToFit="1"/>
    </xf>
    <xf numFmtId="178" fontId="9" fillId="2" borderId="5" xfId="0" applyNumberFormat="1" applyFont="1" applyFill="1" applyBorder="1" applyAlignment="1">
      <alignment horizontal="center" vertical="center"/>
    </xf>
    <xf numFmtId="178" fontId="9" fillId="2" borderId="6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9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left" vertical="center" inden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left" vertical="center" indent="1"/>
    </xf>
    <xf numFmtId="0" fontId="4" fillId="2" borderId="11" xfId="0" applyFont="1" applyFill="1" applyBorder="1" applyAlignment="1">
      <alignment horizontal="left" vertical="center" indent="1"/>
    </xf>
    <xf numFmtId="0" fontId="4" fillId="2" borderId="12" xfId="0" applyFont="1" applyFill="1" applyBorder="1" applyAlignment="1">
      <alignment horizontal="left" vertical="center" indent="1"/>
    </xf>
    <xf numFmtId="0" fontId="4" fillId="2" borderId="13" xfId="0" applyFont="1" applyFill="1" applyBorder="1" applyAlignment="1">
      <alignment horizontal="left" vertical="center" indent="1"/>
    </xf>
    <xf numFmtId="179" fontId="4" fillId="2" borderId="14" xfId="0" applyNumberFormat="1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indent="1"/>
    </xf>
    <xf numFmtId="0" fontId="10" fillId="2" borderId="10" xfId="0" applyFont="1" applyFill="1" applyBorder="1" applyAlignment="1">
      <alignment horizontal="left" vertical="center" indent="1"/>
    </xf>
    <xf numFmtId="0" fontId="10" fillId="2" borderId="12" xfId="0" applyFont="1" applyFill="1" applyBorder="1" applyAlignment="1">
      <alignment horizontal="left" vertical="center" indent="1"/>
    </xf>
    <xf numFmtId="0" fontId="10" fillId="2" borderId="11" xfId="0" applyFont="1" applyFill="1" applyBorder="1" applyAlignment="1">
      <alignment horizontal="left" vertical="center" indent="1"/>
    </xf>
    <xf numFmtId="0" fontId="10" fillId="2" borderId="15" xfId="0" applyFont="1" applyFill="1" applyBorder="1" applyAlignment="1">
      <alignment horizontal="left" vertical="center" indent="1"/>
    </xf>
    <xf numFmtId="179" fontId="10" fillId="2" borderId="14" xfId="0" applyNumberFormat="1" applyFont="1" applyFill="1" applyBorder="1" applyAlignment="1">
      <alignment vertical="center" shrinkToFit="1"/>
    </xf>
    <xf numFmtId="179" fontId="11" fillId="2" borderId="14" xfId="0" applyNumberFormat="1" applyFont="1" applyFill="1" applyBorder="1" applyAlignment="1">
      <alignment horizontal="right" vertical="center" shrinkToFit="1"/>
    </xf>
    <xf numFmtId="179" fontId="11" fillId="2" borderId="14" xfId="0" applyNumberFormat="1" applyFont="1" applyFill="1" applyBorder="1" applyAlignment="1">
      <alignment vertical="center" shrinkToFit="1"/>
    </xf>
    <xf numFmtId="178" fontId="9" fillId="2" borderId="9" xfId="0" applyNumberFormat="1" applyFont="1" applyFill="1" applyBorder="1" applyAlignment="1">
      <alignment vertical="center"/>
    </xf>
    <xf numFmtId="178" fontId="9" fillId="2" borderId="16" xfId="0" applyNumberFormat="1" applyFont="1" applyFill="1" applyBorder="1" applyAlignment="1">
      <alignment horizontal="center" vertical="center"/>
    </xf>
    <xf numFmtId="179" fontId="11" fillId="2" borderId="14" xfId="2" applyNumberFormat="1" applyFont="1" applyFill="1" applyBorder="1" applyAlignment="1">
      <alignment vertical="center" shrinkToFit="1"/>
    </xf>
    <xf numFmtId="0" fontId="9" fillId="2" borderId="17" xfId="0" applyFont="1" applyFill="1" applyBorder="1" applyAlignment="1">
      <alignment horizontal="center" vertical="center"/>
    </xf>
    <xf numFmtId="179" fontId="13" fillId="2" borderId="18" xfId="0" applyNumberFormat="1" applyFont="1" applyFill="1" applyBorder="1" applyAlignment="1">
      <alignment horizontal="right" vertical="center" shrinkToFit="1"/>
    </xf>
    <xf numFmtId="179" fontId="13" fillId="2" borderId="18" xfId="0" applyNumberFormat="1" applyFont="1" applyFill="1" applyBorder="1" applyAlignment="1">
      <alignment vertical="center" shrinkToFit="1"/>
    </xf>
    <xf numFmtId="0" fontId="4" fillId="2" borderId="17" xfId="0" applyFont="1" applyFill="1" applyBorder="1" applyAlignment="1">
      <alignment horizontal="center" vertical="center"/>
    </xf>
    <xf numFmtId="179" fontId="8" fillId="2" borderId="18" xfId="0" applyNumberFormat="1" applyFont="1" applyFill="1" applyBorder="1" applyAlignment="1">
      <alignment vertical="center" shrinkToFit="1"/>
    </xf>
    <xf numFmtId="179" fontId="14" fillId="2" borderId="18" xfId="0" applyNumberFormat="1" applyFont="1" applyFill="1" applyBorder="1" applyAlignment="1">
      <alignment vertical="center" shrinkToFit="1"/>
    </xf>
    <xf numFmtId="179" fontId="11" fillId="2" borderId="1" xfId="1" applyNumberFormat="1" applyFont="1" applyFill="1" applyBorder="1" applyAlignment="1">
      <alignment vertical="center" shrinkToFit="1"/>
    </xf>
    <xf numFmtId="179" fontId="11" fillId="2" borderId="14" xfId="1" applyNumberFormat="1" applyFont="1" applyFill="1" applyBorder="1" applyAlignment="1">
      <alignment vertical="center" shrinkToFit="1"/>
    </xf>
    <xf numFmtId="0" fontId="10" fillId="2" borderId="0" xfId="0" applyFont="1" applyFill="1" applyBorder="1" applyAlignment="1">
      <alignment horizontal="left" vertical="center" indent="1"/>
    </xf>
    <xf numFmtId="178" fontId="10" fillId="2" borderId="0" xfId="2" applyNumberFormat="1" applyFont="1" applyFill="1" applyBorder="1" applyAlignment="1">
      <alignment vertical="center" shrinkToFit="1"/>
    </xf>
    <xf numFmtId="179" fontId="10" fillId="2" borderId="0" xfId="0" applyNumberFormat="1" applyFont="1" applyFill="1" applyBorder="1" applyAlignment="1">
      <alignment vertical="center" shrinkToFit="1"/>
    </xf>
    <xf numFmtId="0" fontId="10" fillId="2" borderId="0" xfId="0" applyFont="1" applyFill="1" applyBorder="1" applyAlignment="1">
      <alignment vertical="center"/>
    </xf>
    <xf numFmtId="178" fontId="9" fillId="2" borderId="5" xfId="0" applyNumberFormat="1" applyFont="1" applyFill="1" applyBorder="1" applyAlignment="1">
      <alignment vertical="center" shrinkToFit="1"/>
    </xf>
    <xf numFmtId="178" fontId="9" fillId="2" borderId="6" xfId="0" applyNumberFormat="1" applyFont="1" applyFill="1" applyBorder="1" applyAlignment="1">
      <alignment vertical="center" shrinkToFit="1"/>
    </xf>
    <xf numFmtId="178" fontId="9" fillId="2" borderId="16" xfId="0" applyNumberFormat="1" applyFont="1" applyFill="1" applyBorder="1" applyAlignment="1">
      <alignment vertical="center" shrinkToFit="1"/>
    </xf>
    <xf numFmtId="0" fontId="4" fillId="2" borderId="14" xfId="0" applyFont="1" applyFill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indent="1"/>
    </xf>
    <xf numFmtId="0" fontId="4" fillId="2" borderId="3" xfId="0" applyFont="1" applyFill="1" applyBorder="1" applyAlignment="1">
      <alignment horizontal="left" vertical="center" indent="1"/>
    </xf>
    <xf numFmtId="0" fontId="4" fillId="2" borderId="29" xfId="0" applyFont="1" applyFill="1" applyBorder="1" applyAlignment="1">
      <alignment horizontal="left" vertical="center" indent="1"/>
    </xf>
    <xf numFmtId="178" fontId="4" fillId="2" borderId="2" xfId="2" applyNumberFormat="1" applyFont="1" applyFill="1" applyBorder="1" applyAlignment="1">
      <alignment horizontal="center" vertical="center" shrinkToFit="1"/>
    </xf>
    <xf numFmtId="178" fontId="4" fillId="2" borderId="3" xfId="2" applyNumberFormat="1" applyFont="1" applyFill="1" applyBorder="1" applyAlignment="1">
      <alignment horizontal="center" vertical="center" shrinkToFit="1"/>
    </xf>
    <xf numFmtId="178" fontId="4" fillId="2" borderId="29" xfId="2" applyNumberFormat="1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left" vertical="center" indent="1"/>
    </xf>
    <xf numFmtId="0" fontId="4" fillId="2" borderId="1" xfId="0" applyFont="1" applyFill="1" applyBorder="1" applyAlignment="1">
      <alignment horizontal="left" vertical="center" indent="1"/>
    </xf>
    <xf numFmtId="178" fontId="4" fillId="2" borderId="1" xfId="2" applyNumberFormat="1" applyFont="1" applyFill="1" applyBorder="1" applyAlignment="1">
      <alignment vertical="center" shrinkToFit="1"/>
    </xf>
    <xf numFmtId="0" fontId="4" fillId="2" borderId="1" xfId="0" applyFont="1" applyFill="1" applyBorder="1" applyAlignment="1">
      <alignment vertical="center"/>
    </xf>
    <xf numFmtId="0" fontId="4" fillId="2" borderId="44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left" vertical="center" indent="1"/>
    </xf>
    <xf numFmtId="178" fontId="4" fillId="2" borderId="14" xfId="2" applyNumberFormat="1" applyFont="1" applyFill="1" applyBorder="1" applyAlignment="1">
      <alignment horizontal="center" vertical="center" shrinkToFit="1"/>
    </xf>
    <xf numFmtId="178" fontId="4" fillId="2" borderId="1" xfId="2" applyNumberFormat="1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/>
    </xf>
    <xf numFmtId="0" fontId="9" fillId="2" borderId="0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28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178" fontId="9" fillId="2" borderId="30" xfId="2" applyNumberFormat="1" applyFont="1" applyFill="1" applyBorder="1" applyAlignment="1">
      <alignment vertical="center" shrinkToFit="1"/>
    </xf>
    <xf numFmtId="178" fontId="9" fillId="2" borderId="31" xfId="2" applyNumberFormat="1" applyFont="1" applyFill="1" applyBorder="1" applyAlignment="1">
      <alignment vertical="center" shrinkToFit="1"/>
    </xf>
    <xf numFmtId="178" fontId="9" fillId="2" borderId="33" xfId="2" applyNumberFormat="1" applyFont="1" applyFill="1" applyBorder="1" applyAlignment="1">
      <alignment vertical="center" shrinkToFit="1"/>
    </xf>
    <xf numFmtId="178" fontId="9" fillId="2" borderId="2" xfId="2" applyNumberFormat="1" applyFont="1" applyFill="1" applyBorder="1" applyAlignment="1">
      <alignment vertical="center" shrinkToFit="1"/>
    </xf>
    <xf numFmtId="178" fontId="9" fillId="2" borderId="3" xfId="2" applyNumberFormat="1" applyFont="1" applyFill="1" applyBorder="1" applyAlignment="1">
      <alignment vertical="center" shrinkToFit="1"/>
    </xf>
    <xf numFmtId="178" fontId="9" fillId="2" borderId="29" xfId="2" applyNumberFormat="1" applyFont="1" applyFill="1" applyBorder="1" applyAlignment="1">
      <alignment vertical="center" shrinkToFit="1"/>
    </xf>
    <xf numFmtId="178" fontId="9" fillId="2" borderId="2" xfId="2" applyNumberFormat="1" applyFont="1" applyFill="1" applyBorder="1" applyAlignment="1">
      <alignment horizontal="center" vertical="center" shrinkToFit="1"/>
    </xf>
    <xf numFmtId="178" fontId="9" fillId="2" borderId="3" xfId="2" applyNumberFormat="1" applyFont="1" applyFill="1" applyBorder="1" applyAlignment="1">
      <alignment horizontal="center" vertical="center" shrinkToFit="1"/>
    </xf>
    <xf numFmtId="178" fontId="9" fillId="2" borderId="29" xfId="2" applyNumberFormat="1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178" fontId="12" fillId="2" borderId="40" xfId="0" applyNumberFormat="1" applyFont="1" applyFill="1" applyBorder="1" applyAlignment="1">
      <alignment vertical="center" shrinkToFit="1"/>
    </xf>
    <xf numFmtId="178" fontId="12" fillId="2" borderId="41" xfId="0" applyNumberFormat="1" applyFont="1" applyFill="1" applyBorder="1" applyAlignment="1">
      <alignment vertical="center" shrinkToFit="1"/>
    </xf>
    <xf numFmtId="178" fontId="12" fillId="2" borderId="48" xfId="0" applyNumberFormat="1" applyFont="1" applyFill="1" applyBorder="1" applyAlignment="1">
      <alignment vertical="center" shrinkToFit="1"/>
    </xf>
    <xf numFmtId="0" fontId="9" fillId="2" borderId="47" xfId="0" applyFont="1" applyFill="1" applyBorder="1" applyAlignment="1">
      <alignment horizontal="center" vertical="center"/>
    </xf>
    <xf numFmtId="178" fontId="9" fillId="2" borderId="2" xfId="0" applyNumberFormat="1" applyFont="1" applyFill="1" applyBorder="1" applyAlignment="1">
      <alignment vertical="center" shrinkToFit="1"/>
    </xf>
    <xf numFmtId="178" fontId="9" fillId="2" borderId="3" xfId="0" applyNumberFormat="1" applyFont="1" applyFill="1" applyBorder="1" applyAlignment="1">
      <alignment vertical="center" shrinkToFit="1"/>
    </xf>
    <xf numFmtId="178" fontId="9" fillId="2" borderId="9" xfId="0" applyNumberFormat="1" applyFont="1" applyFill="1" applyBorder="1" applyAlignment="1">
      <alignment vertical="center" shrinkToFit="1"/>
    </xf>
    <xf numFmtId="0" fontId="12" fillId="2" borderId="49" xfId="0" applyFont="1" applyFill="1" applyBorder="1" applyAlignment="1">
      <alignment horizontal="center" vertical="center"/>
    </xf>
    <xf numFmtId="0" fontId="12" fillId="2" borderId="41" xfId="0" applyFont="1" applyFill="1" applyBorder="1" applyAlignment="1">
      <alignment horizontal="center" vertical="center"/>
    </xf>
    <xf numFmtId="0" fontId="12" fillId="2" borderId="42" xfId="0" applyFont="1" applyFill="1" applyBorder="1" applyAlignment="1">
      <alignment horizontal="center" vertical="center"/>
    </xf>
    <xf numFmtId="178" fontId="12" fillId="2" borderId="40" xfId="2" applyNumberFormat="1" applyFont="1" applyFill="1" applyBorder="1" applyAlignment="1">
      <alignment vertical="center" shrinkToFit="1"/>
    </xf>
    <xf numFmtId="178" fontId="12" fillId="2" borderId="41" xfId="2" applyNumberFormat="1" applyFont="1" applyFill="1" applyBorder="1" applyAlignment="1">
      <alignment vertical="center" shrinkToFit="1"/>
    </xf>
    <xf numFmtId="178" fontId="12" fillId="2" borderId="42" xfId="2" applyNumberFormat="1" applyFont="1" applyFill="1" applyBorder="1" applyAlignment="1">
      <alignment vertical="center" shrinkToFi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177" fontId="9" fillId="2" borderId="2" xfId="0" applyNumberFormat="1" applyFont="1" applyFill="1" applyBorder="1" applyAlignment="1">
      <alignment horizontal="right" vertical="center" shrinkToFit="1"/>
    </xf>
    <xf numFmtId="177" fontId="9" fillId="2" borderId="3" xfId="0" applyNumberFormat="1" applyFont="1" applyFill="1" applyBorder="1" applyAlignment="1">
      <alignment horizontal="right" vertical="center" shrinkToFit="1"/>
    </xf>
    <xf numFmtId="177" fontId="9" fillId="2" borderId="9" xfId="0" applyNumberFormat="1" applyFont="1" applyFill="1" applyBorder="1" applyAlignment="1">
      <alignment horizontal="right" vertical="center" shrinkToFit="1"/>
    </xf>
    <xf numFmtId="177" fontId="9" fillId="2" borderId="30" xfId="0" applyNumberFormat="1" applyFont="1" applyFill="1" applyBorder="1" applyAlignment="1">
      <alignment horizontal="right" vertical="center" shrinkToFit="1"/>
    </xf>
    <xf numFmtId="177" fontId="9" fillId="2" borderId="31" xfId="0" applyNumberFormat="1" applyFont="1" applyFill="1" applyBorder="1" applyAlignment="1">
      <alignment horizontal="right" vertical="center" shrinkToFit="1"/>
    </xf>
    <xf numFmtId="177" fontId="9" fillId="2" borderId="32" xfId="0" applyNumberFormat="1" applyFont="1" applyFill="1" applyBorder="1" applyAlignment="1">
      <alignment horizontal="right" vertical="center" shrinkToFit="1"/>
    </xf>
    <xf numFmtId="178" fontId="12" fillId="2" borderId="40" xfId="0" applyNumberFormat="1" applyFont="1" applyFill="1" applyBorder="1" applyAlignment="1">
      <alignment vertical="center"/>
    </xf>
    <xf numFmtId="178" fontId="12" fillId="2" borderId="41" xfId="0" applyNumberFormat="1" applyFont="1" applyFill="1" applyBorder="1" applyAlignment="1">
      <alignment vertical="center"/>
    </xf>
    <xf numFmtId="178" fontId="12" fillId="2" borderId="48" xfId="0" applyNumberFormat="1" applyFont="1" applyFill="1" applyBorder="1" applyAlignment="1">
      <alignment vertical="center"/>
    </xf>
    <xf numFmtId="0" fontId="9" fillId="2" borderId="50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51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horizontal="center" vertical="center"/>
    </xf>
    <xf numFmtId="178" fontId="9" fillId="2" borderId="2" xfId="0" applyNumberFormat="1" applyFont="1" applyFill="1" applyBorder="1" applyAlignment="1">
      <alignment vertical="center"/>
    </xf>
    <xf numFmtId="178" fontId="9" fillId="2" borderId="3" xfId="0" applyNumberFormat="1" applyFont="1" applyFill="1" applyBorder="1" applyAlignment="1">
      <alignment vertical="center"/>
    </xf>
    <xf numFmtId="178" fontId="9" fillId="2" borderId="9" xfId="0" applyNumberFormat="1" applyFont="1" applyFill="1" applyBorder="1" applyAlignment="1">
      <alignment vertical="center"/>
    </xf>
    <xf numFmtId="178" fontId="12" fillId="2" borderId="40" xfId="2" applyNumberFormat="1" applyFont="1" applyFill="1" applyBorder="1" applyAlignment="1">
      <alignment horizontal="center" vertical="center" shrinkToFit="1"/>
    </xf>
    <xf numFmtId="178" fontId="12" fillId="2" borderId="41" xfId="2" applyNumberFormat="1" applyFont="1" applyFill="1" applyBorder="1" applyAlignment="1">
      <alignment horizontal="center" vertical="center" shrinkToFit="1"/>
    </xf>
    <xf numFmtId="178" fontId="12" fillId="2" borderId="42" xfId="2" applyNumberFormat="1" applyFont="1" applyFill="1" applyBorder="1" applyAlignment="1">
      <alignment horizontal="center" vertical="center" shrinkToFit="1"/>
    </xf>
    <xf numFmtId="178" fontId="9" fillId="2" borderId="40" xfId="0" applyNumberFormat="1" applyFont="1" applyFill="1" applyBorder="1" applyAlignment="1">
      <alignment vertical="center" shrinkToFit="1"/>
    </xf>
    <xf numFmtId="178" fontId="9" fillId="2" borderId="41" xfId="0" applyNumberFormat="1" applyFont="1" applyFill="1" applyBorder="1" applyAlignment="1">
      <alignment vertical="center" shrinkToFit="1"/>
    </xf>
    <xf numFmtId="178" fontId="9" fillId="2" borderId="48" xfId="0" applyNumberFormat="1" applyFont="1" applyFill="1" applyBorder="1" applyAlignment="1">
      <alignment vertical="center" shrinkToFit="1"/>
    </xf>
    <xf numFmtId="0" fontId="9" fillId="2" borderId="2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178" fontId="8" fillId="2" borderId="18" xfId="2" applyNumberFormat="1" applyFont="1" applyFill="1" applyBorder="1" applyAlignment="1">
      <alignment vertical="center" shrinkToFit="1"/>
    </xf>
    <xf numFmtId="178" fontId="8" fillId="2" borderId="40" xfId="2" applyNumberFormat="1" applyFont="1" applyFill="1" applyBorder="1" applyAlignment="1">
      <alignment horizontal="center" vertical="center" shrinkToFit="1"/>
    </xf>
    <xf numFmtId="178" fontId="8" fillId="2" borderId="41" xfId="2" applyNumberFormat="1" applyFont="1" applyFill="1" applyBorder="1" applyAlignment="1">
      <alignment horizontal="center" vertical="center" shrinkToFit="1"/>
    </xf>
    <xf numFmtId="178" fontId="8" fillId="2" borderId="42" xfId="2" applyNumberFormat="1" applyFont="1" applyFill="1" applyBorder="1" applyAlignment="1">
      <alignment horizontal="center" vertical="center" shrinkToFit="1"/>
    </xf>
    <xf numFmtId="0" fontId="4" fillId="2" borderId="18" xfId="0" applyFont="1" applyFill="1" applyBorder="1" applyAlignment="1">
      <alignment vertical="center"/>
    </xf>
    <xf numFmtId="0" fontId="4" fillId="2" borderId="43" xfId="0" applyFont="1" applyFill="1" applyBorder="1" applyAlignment="1">
      <alignment vertical="center"/>
    </xf>
    <xf numFmtId="0" fontId="10" fillId="2" borderId="14" xfId="0" applyFont="1" applyFill="1" applyBorder="1" applyAlignment="1">
      <alignment horizontal="left" vertical="center" indent="1"/>
    </xf>
    <xf numFmtId="178" fontId="10" fillId="2" borderId="30" xfId="2" applyNumberFormat="1" applyFont="1" applyFill="1" applyBorder="1" applyAlignment="1">
      <alignment vertical="center" shrinkToFit="1"/>
    </xf>
    <xf numFmtId="178" fontId="10" fillId="2" borderId="31" xfId="2" applyNumberFormat="1" applyFont="1" applyFill="1" applyBorder="1" applyAlignment="1">
      <alignment vertical="center" shrinkToFit="1"/>
    </xf>
    <xf numFmtId="178" fontId="10" fillId="2" borderId="33" xfId="2" applyNumberFormat="1" applyFont="1" applyFill="1" applyBorder="1" applyAlignment="1">
      <alignment vertical="center" shrinkToFit="1"/>
    </xf>
    <xf numFmtId="0" fontId="10" fillId="2" borderId="14" xfId="0" applyFont="1" applyFill="1" applyBorder="1" applyAlignment="1">
      <alignment vertical="center"/>
    </xf>
    <xf numFmtId="0" fontId="10" fillId="2" borderId="45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right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 wrapText="1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9" fillId="2" borderId="39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indent="1"/>
    </xf>
    <xf numFmtId="178" fontId="10" fillId="2" borderId="2" xfId="2" applyNumberFormat="1" applyFont="1" applyFill="1" applyBorder="1" applyAlignment="1">
      <alignment vertical="center" shrinkToFit="1"/>
    </xf>
    <xf numFmtId="178" fontId="10" fillId="2" borderId="3" xfId="2" applyNumberFormat="1" applyFont="1" applyFill="1" applyBorder="1" applyAlignment="1">
      <alignment vertical="center" shrinkToFit="1"/>
    </xf>
    <xf numFmtId="178" fontId="10" fillId="2" borderId="29" xfId="2" applyNumberFormat="1" applyFont="1" applyFill="1" applyBorder="1" applyAlignment="1">
      <alignment vertical="center" shrinkToFit="1"/>
    </xf>
    <xf numFmtId="0" fontId="10" fillId="2" borderId="1" xfId="0" applyFont="1" applyFill="1" applyBorder="1" applyAlignment="1">
      <alignment vertical="center"/>
    </xf>
    <xf numFmtId="0" fontId="10" fillId="2" borderId="44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left" vertical="center" indent="1"/>
    </xf>
    <xf numFmtId="0" fontId="10" fillId="2" borderId="1" xfId="0" applyFont="1" applyFill="1" applyBorder="1" applyAlignment="1">
      <alignment horizontal="left" vertical="distributed" indent="1"/>
    </xf>
    <xf numFmtId="0" fontId="6" fillId="2" borderId="0" xfId="0" applyFont="1" applyFill="1" applyAlignment="1">
      <alignment horizontal="left" vertical="center" wrapText="1"/>
    </xf>
    <xf numFmtId="178" fontId="9" fillId="2" borderId="30" xfId="0" applyNumberFormat="1" applyFont="1" applyFill="1" applyBorder="1" applyAlignment="1">
      <alignment vertical="center" shrinkToFit="1"/>
    </xf>
    <xf numFmtId="178" fontId="9" fillId="2" borderId="31" xfId="0" applyNumberFormat="1" applyFont="1" applyFill="1" applyBorder="1" applyAlignment="1">
      <alignment vertical="center" shrinkToFit="1"/>
    </xf>
    <xf numFmtId="178" fontId="9" fillId="2" borderId="32" xfId="0" applyNumberFormat="1" applyFont="1" applyFill="1" applyBorder="1" applyAlignment="1">
      <alignment vertical="center" shrinkToFit="1"/>
    </xf>
    <xf numFmtId="0" fontId="9" fillId="2" borderId="46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178" fontId="9" fillId="2" borderId="30" xfId="2" applyNumberFormat="1" applyFont="1" applyFill="1" applyBorder="1" applyAlignment="1">
      <alignment horizontal="center" vertical="center" shrinkToFit="1"/>
    </xf>
    <xf numFmtId="178" fontId="9" fillId="2" borderId="31" xfId="2" applyNumberFormat="1" applyFont="1" applyFill="1" applyBorder="1" applyAlignment="1">
      <alignment horizontal="center" vertical="center" shrinkToFit="1"/>
    </xf>
    <xf numFmtId="178" fontId="9" fillId="2" borderId="33" xfId="2" applyNumberFormat="1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left" vertical="justify" indent="1"/>
    </xf>
    <xf numFmtId="0" fontId="14" fillId="2" borderId="12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178" fontId="14" fillId="2" borderId="40" xfId="2" applyNumberFormat="1" applyFont="1" applyFill="1" applyBorder="1" applyAlignment="1">
      <alignment vertical="center" shrinkToFit="1"/>
    </xf>
    <xf numFmtId="178" fontId="14" fillId="2" borderId="41" xfId="2" applyNumberFormat="1" applyFont="1" applyFill="1" applyBorder="1" applyAlignment="1">
      <alignment vertical="center" shrinkToFit="1"/>
    </xf>
    <xf numFmtId="178" fontId="14" fillId="2" borderId="42" xfId="2" applyNumberFormat="1" applyFont="1" applyFill="1" applyBorder="1" applyAlignment="1">
      <alignment vertical="center" shrinkToFit="1"/>
    </xf>
    <xf numFmtId="178" fontId="14" fillId="2" borderId="18" xfId="2" applyNumberFormat="1" applyFont="1" applyFill="1" applyBorder="1" applyAlignment="1">
      <alignment vertical="center" shrinkToFit="1"/>
    </xf>
    <xf numFmtId="0" fontId="14" fillId="2" borderId="18" xfId="0" applyFont="1" applyFill="1" applyBorder="1" applyAlignment="1">
      <alignment vertical="center"/>
    </xf>
    <xf numFmtId="0" fontId="14" fillId="2" borderId="43" xfId="0" applyFont="1" applyFill="1" applyBorder="1" applyAlignment="1">
      <alignment vertical="center"/>
    </xf>
    <xf numFmtId="178" fontId="10" fillId="2" borderId="1" xfId="2" applyNumberFormat="1" applyFont="1" applyFill="1" applyBorder="1" applyAlignment="1">
      <alignment vertical="center" shrinkToFit="1"/>
    </xf>
    <xf numFmtId="0" fontId="4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178" fontId="9" fillId="2" borderId="30" xfId="0" applyNumberFormat="1" applyFont="1" applyFill="1" applyBorder="1" applyAlignment="1">
      <alignment vertical="center"/>
    </xf>
    <xf numFmtId="178" fontId="9" fillId="2" borderId="31" xfId="0" applyNumberFormat="1" applyFont="1" applyFill="1" applyBorder="1" applyAlignment="1">
      <alignment vertical="center"/>
    </xf>
    <xf numFmtId="178" fontId="9" fillId="2" borderId="32" xfId="0" applyNumberFormat="1" applyFont="1" applyFill="1" applyBorder="1" applyAlignment="1">
      <alignment vertical="center"/>
    </xf>
  </cellXfs>
  <cellStyles count="3">
    <cellStyle name="백분율" xfId="1" builtinId="5"/>
    <cellStyle name="쉼표 [0]" xfId="2" builtinId="6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361950</xdr:colOff>
      <xdr:row>28</xdr:row>
      <xdr:rowOff>209550</xdr:rowOff>
    </xdr:from>
    <xdr:to>
      <xdr:col>10</xdr:col>
      <xdr:colOff>428625</xdr:colOff>
      <xdr:row>29</xdr:row>
      <xdr:rowOff>161925</xdr:rowOff>
    </xdr:to>
    <xdr:sp macro="" textlink="">
      <xdr:nvSpPr>
        <xdr:cNvPr id="6917" name="Text Box 1"/>
        <xdr:cNvSpPr txBox="1">
          <a:spLocks noChangeArrowheads="1"/>
        </xdr:cNvSpPr>
      </xdr:nvSpPr>
      <xdr:spPr bwMode="auto">
        <a:xfrm>
          <a:off x="3400425" y="100869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29</xdr:row>
      <xdr:rowOff>209550</xdr:rowOff>
    </xdr:from>
    <xdr:to>
      <xdr:col>10</xdr:col>
      <xdr:colOff>428625</xdr:colOff>
      <xdr:row>30</xdr:row>
      <xdr:rowOff>161925</xdr:rowOff>
    </xdr:to>
    <xdr:sp macro="" textlink="">
      <xdr:nvSpPr>
        <xdr:cNvPr id="6918" name="Text Box 3"/>
        <xdr:cNvSpPr txBox="1">
          <a:spLocks noChangeArrowheads="1"/>
        </xdr:cNvSpPr>
      </xdr:nvSpPr>
      <xdr:spPr bwMode="auto">
        <a:xfrm>
          <a:off x="3400425" y="103536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6919" name="Text Box 5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29</xdr:row>
      <xdr:rowOff>209550</xdr:rowOff>
    </xdr:from>
    <xdr:to>
      <xdr:col>10</xdr:col>
      <xdr:colOff>428625</xdr:colOff>
      <xdr:row>30</xdr:row>
      <xdr:rowOff>161925</xdr:rowOff>
    </xdr:to>
    <xdr:sp macro="" textlink="">
      <xdr:nvSpPr>
        <xdr:cNvPr id="6920" name="Text Box 6"/>
        <xdr:cNvSpPr txBox="1">
          <a:spLocks noChangeArrowheads="1"/>
        </xdr:cNvSpPr>
      </xdr:nvSpPr>
      <xdr:spPr bwMode="auto">
        <a:xfrm>
          <a:off x="3400425" y="103536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30</xdr:row>
      <xdr:rowOff>209550</xdr:rowOff>
    </xdr:from>
    <xdr:to>
      <xdr:col>10</xdr:col>
      <xdr:colOff>428625</xdr:colOff>
      <xdr:row>31</xdr:row>
      <xdr:rowOff>161925</xdr:rowOff>
    </xdr:to>
    <xdr:sp macro="" textlink="">
      <xdr:nvSpPr>
        <xdr:cNvPr id="6921" name="Text Box 7"/>
        <xdr:cNvSpPr txBox="1">
          <a:spLocks noChangeArrowheads="1"/>
        </xdr:cNvSpPr>
      </xdr:nvSpPr>
      <xdr:spPr bwMode="auto">
        <a:xfrm>
          <a:off x="3400425" y="106203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6922" name="Text Box 8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0</xdr:rowOff>
    </xdr:from>
    <xdr:to>
      <xdr:col>10</xdr:col>
      <xdr:colOff>428625</xdr:colOff>
      <xdr:row>33</xdr:row>
      <xdr:rowOff>219075</xdr:rowOff>
    </xdr:to>
    <xdr:sp macro="" textlink="">
      <xdr:nvSpPr>
        <xdr:cNvPr id="6923" name="Text Box 9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428625</xdr:colOff>
      <xdr:row>35</xdr:row>
      <xdr:rowOff>161925</xdr:rowOff>
    </xdr:to>
    <xdr:sp macro="" textlink="">
      <xdr:nvSpPr>
        <xdr:cNvPr id="6924" name="Text Box 10"/>
        <xdr:cNvSpPr txBox="1">
          <a:spLocks noChangeArrowheads="1"/>
        </xdr:cNvSpPr>
      </xdr:nvSpPr>
      <xdr:spPr bwMode="auto">
        <a:xfrm>
          <a:off x="3400425" y="116871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25" name="Text Box 11"/>
        <xdr:cNvSpPr txBox="1">
          <a:spLocks noChangeArrowheads="1"/>
        </xdr:cNvSpPr>
      </xdr:nvSpPr>
      <xdr:spPr bwMode="auto">
        <a:xfrm>
          <a:off x="3400425" y="111537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31</xdr:row>
      <xdr:rowOff>209550</xdr:rowOff>
    </xdr:from>
    <xdr:to>
      <xdr:col>10</xdr:col>
      <xdr:colOff>428625</xdr:colOff>
      <xdr:row>32</xdr:row>
      <xdr:rowOff>161925</xdr:rowOff>
    </xdr:to>
    <xdr:sp macro="" textlink="">
      <xdr:nvSpPr>
        <xdr:cNvPr id="6926" name="Text Box 12"/>
        <xdr:cNvSpPr txBox="1">
          <a:spLocks noChangeArrowheads="1"/>
        </xdr:cNvSpPr>
      </xdr:nvSpPr>
      <xdr:spPr bwMode="auto">
        <a:xfrm>
          <a:off x="3400425" y="108870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32</xdr:row>
      <xdr:rowOff>209550</xdr:rowOff>
    </xdr:from>
    <xdr:to>
      <xdr:col>10</xdr:col>
      <xdr:colOff>428625</xdr:colOff>
      <xdr:row>33</xdr:row>
      <xdr:rowOff>161925</xdr:rowOff>
    </xdr:to>
    <xdr:sp macro="" textlink="">
      <xdr:nvSpPr>
        <xdr:cNvPr id="6927" name="Text Box 13"/>
        <xdr:cNvSpPr txBox="1">
          <a:spLocks noChangeArrowheads="1"/>
        </xdr:cNvSpPr>
      </xdr:nvSpPr>
      <xdr:spPr bwMode="auto">
        <a:xfrm>
          <a:off x="3400425" y="111537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28" name="Text Box 14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0</xdr:rowOff>
    </xdr:from>
    <xdr:to>
      <xdr:col>10</xdr:col>
      <xdr:colOff>428625</xdr:colOff>
      <xdr:row>33</xdr:row>
      <xdr:rowOff>219075</xdr:rowOff>
    </xdr:to>
    <xdr:sp macro="" textlink="">
      <xdr:nvSpPr>
        <xdr:cNvPr id="6929" name="Text Box 15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0</xdr:rowOff>
    </xdr:from>
    <xdr:to>
      <xdr:col>10</xdr:col>
      <xdr:colOff>428625</xdr:colOff>
      <xdr:row>33</xdr:row>
      <xdr:rowOff>219075</xdr:rowOff>
    </xdr:to>
    <xdr:sp macro="" textlink="">
      <xdr:nvSpPr>
        <xdr:cNvPr id="6930" name="Text Box 16"/>
        <xdr:cNvSpPr txBox="1">
          <a:spLocks noChangeArrowheads="1"/>
        </xdr:cNvSpPr>
      </xdr:nvSpPr>
      <xdr:spPr bwMode="auto">
        <a:xfrm>
          <a:off x="3400425" y="1121092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34</xdr:row>
      <xdr:rowOff>209550</xdr:rowOff>
    </xdr:from>
    <xdr:to>
      <xdr:col>10</xdr:col>
      <xdr:colOff>428625</xdr:colOff>
      <xdr:row>35</xdr:row>
      <xdr:rowOff>161925</xdr:rowOff>
    </xdr:to>
    <xdr:sp macro="" textlink="">
      <xdr:nvSpPr>
        <xdr:cNvPr id="6931" name="Text Box 17"/>
        <xdr:cNvSpPr txBox="1">
          <a:spLocks noChangeArrowheads="1"/>
        </xdr:cNvSpPr>
      </xdr:nvSpPr>
      <xdr:spPr bwMode="auto">
        <a:xfrm>
          <a:off x="3400425" y="116871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32" name="Text Box 18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361950</xdr:colOff>
      <xdr:row>33</xdr:row>
      <xdr:rowOff>209550</xdr:rowOff>
    </xdr:from>
    <xdr:to>
      <xdr:col>10</xdr:col>
      <xdr:colOff>428625</xdr:colOff>
      <xdr:row>34</xdr:row>
      <xdr:rowOff>161925</xdr:rowOff>
    </xdr:to>
    <xdr:sp macro="" textlink="">
      <xdr:nvSpPr>
        <xdr:cNvPr id="6933" name="Text Box 19"/>
        <xdr:cNvSpPr txBox="1">
          <a:spLocks noChangeArrowheads="1"/>
        </xdr:cNvSpPr>
      </xdr:nvSpPr>
      <xdr:spPr bwMode="auto">
        <a:xfrm>
          <a:off x="3400425" y="11420475"/>
          <a:ext cx="66675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4" workbookViewId="0"/>
  </sheetViews>
  <sheetFormatPr defaultRowHeight="13.5"/>
  <sheetData/>
  <phoneticPr fontId="2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48"/>
  <sheetViews>
    <sheetView tabSelected="1" zoomScaleSheetLayoutView="115" workbookViewId="0">
      <selection activeCell="L16" sqref="L16:N16"/>
    </sheetView>
  </sheetViews>
  <sheetFormatPr defaultRowHeight="13.5"/>
  <cols>
    <col min="1" max="1" width="2.109375" style="2" customWidth="1"/>
    <col min="2" max="5" width="3.77734375" style="2" customWidth="1"/>
    <col min="6" max="6" width="3.5546875" style="2" customWidth="1"/>
    <col min="7" max="7" width="2.5546875" style="2" customWidth="1"/>
    <col min="8" max="8" width="4.44140625" style="2" customWidth="1"/>
    <col min="9" max="9" width="3.77734375" style="2" customWidth="1"/>
    <col min="10" max="10" width="3.88671875" style="2" customWidth="1"/>
    <col min="11" max="11" width="5.33203125" style="2" customWidth="1"/>
    <col min="12" max="12" width="4.109375" style="2" customWidth="1"/>
    <col min="13" max="13" width="3.77734375" style="2" customWidth="1"/>
    <col min="14" max="14" width="4.21875" style="2" customWidth="1"/>
    <col min="15" max="15" width="5.33203125" style="2" customWidth="1"/>
    <col min="16" max="17" width="3.77734375" style="2" customWidth="1"/>
    <col min="18" max="18" width="4.109375" style="2" customWidth="1"/>
    <col min="19" max="19" width="3.44140625" style="2" customWidth="1"/>
    <col min="20" max="20" width="3.33203125" style="2" customWidth="1"/>
    <col min="21" max="21" width="3.44140625" style="2" customWidth="1"/>
    <col min="22" max="23" width="3.77734375" style="2" customWidth="1"/>
    <col min="24" max="16384" width="8.88671875" style="2"/>
  </cols>
  <sheetData>
    <row r="1" spans="1:26" s="30" customFormat="1" ht="24.95" customHeight="1">
      <c r="A1" s="85" t="s">
        <v>118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</row>
    <row r="2" spans="1:26" ht="35.1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9.950000000000003" customHeight="1">
      <c r="A3" s="86" t="s">
        <v>1</v>
      </c>
      <c r="B3" s="87"/>
      <c r="C3" s="88">
        <v>317</v>
      </c>
      <c r="D3" s="89"/>
      <c r="E3" s="3"/>
      <c r="F3" s="3"/>
      <c r="G3" s="3"/>
      <c r="H3" s="3"/>
      <c r="I3" s="3"/>
      <c r="J3" s="3"/>
      <c r="K3" s="90" t="s">
        <v>119</v>
      </c>
      <c r="L3" s="91"/>
      <c r="M3" s="91"/>
      <c r="N3" s="91"/>
      <c r="O3" s="91"/>
      <c r="P3" s="91"/>
      <c r="Q3" s="91"/>
      <c r="R3" s="91"/>
      <c r="S3" s="91"/>
      <c r="T3" s="91"/>
      <c r="U3" s="91"/>
      <c r="V3" s="3"/>
      <c r="W3" s="3"/>
      <c r="X3" s="3"/>
      <c r="Y3" s="3"/>
      <c r="Z3" s="3"/>
    </row>
    <row r="4" spans="1:26" ht="24.95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s="6" customFormat="1" ht="27.95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s="4" customFormat="1" ht="50.1" customHeight="1">
      <c r="A6" s="196" t="s">
        <v>123</v>
      </c>
      <c r="B6" s="196"/>
      <c r="C6" s="196"/>
      <c r="D6" s="196"/>
      <c r="E6" s="196"/>
      <c r="F6" s="196"/>
      <c r="G6" s="196"/>
      <c r="H6" s="196"/>
      <c r="I6" s="196"/>
      <c r="J6" s="196"/>
      <c r="K6" s="196"/>
      <c r="L6" s="196"/>
      <c r="M6" s="196"/>
      <c r="N6" s="196"/>
      <c r="O6" s="196"/>
      <c r="P6" s="196"/>
      <c r="Q6" s="196"/>
      <c r="R6" s="196"/>
      <c r="S6" s="196"/>
      <c r="T6" s="196"/>
      <c r="U6" s="196"/>
    </row>
    <row r="7" spans="1:26" ht="24.9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s="6" customFormat="1" ht="27.95" customHeight="1">
      <c r="A8" s="5" t="s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s="4" customFormat="1" ht="31.5" customHeight="1">
      <c r="A9" s="4" t="s">
        <v>120</v>
      </c>
    </row>
    <row r="10" spans="1:26" ht="24.95" customHeight="1" thickBo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92" t="s">
        <v>0</v>
      </c>
      <c r="S10" s="93"/>
      <c r="T10" s="93"/>
      <c r="U10" s="93"/>
      <c r="V10" s="3"/>
      <c r="W10" s="3"/>
      <c r="X10" s="3"/>
      <c r="Y10" s="3"/>
      <c r="Z10" s="3"/>
    </row>
    <row r="11" spans="1:26" ht="35.1" customHeight="1">
      <c r="A11" s="94" t="s">
        <v>4</v>
      </c>
      <c r="B11" s="95"/>
      <c r="C11" s="95"/>
      <c r="D11" s="95"/>
      <c r="E11" s="95"/>
      <c r="F11" s="95"/>
      <c r="G11" s="96"/>
      <c r="H11" s="115" t="s">
        <v>115</v>
      </c>
      <c r="I11" s="116"/>
      <c r="J11" s="116"/>
      <c r="K11" s="31"/>
      <c r="L11" s="115" t="s">
        <v>112</v>
      </c>
      <c r="M11" s="116"/>
      <c r="N11" s="116"/>
      <c r="O11" s="31"/>
      <c r="P11" s="119" t="s">
        <v>5</v>
      </c>
      <c r="Q11" s="95"/>
      <c r="R11" s="96"/>
      <c r="S11" s="115" t="s">
        <v>25</v>
      </c>
      <c r="T11" s="116"/>
      <c r="U11" s="121"/>
      <c r="V11" s="3"/>
      <c r="W11" s="3"/>
      <c r="X11" s="3"/>
      <c r="Y11" s="3"/>
      <c r="Z11" s="3"/>
    </row>
    <row r="12" spans="1:26" ht="35.1" customHeight="1" thickBot="1">
      <c r="A12" s="97"/>
      <c r="B12" s="98"/>
      <c r="C12" s="98"/>
      <c r="D12" s="98"/>
      <c r="E12" s="98"/>
      <c r="F12" s="98"/>
      <c r="G12" s="99"/>
      <c r="H12" s="117"/>
      <c r="I12" s="118"/>
      <c r="J12" s="118"/>
      <c r="K12" s="51" t="s">
        <v>6</v>
      </c>
      <c r="L12" s="117"/>
      <c r="M12" s="118"/>
      <c r="N12" s="118"/>
      <c r="O12" s="51" t="s">
        <v>6</v>
      </c>
      <c r="P12" s="120"/>
      <c r="Q12" s="98"/>
      <c r="R12" s="99"/>
      <c r="S12" s="117"/>
      <c r="T12" s="118"/>
      <c r="U12" s="122"/>
      <c r="V12" s="3"/>
      <c r="W12" s="3"/>
      <c r="X12" s="3"/>
      <c r="Y12" s="3"/>
      <c r="Z12" s="3"/>
    </row>
    <row r="13" spans="1:26" ht="29.25" customHeight="1" thickTop="1">
      <c r="A13" s="130" t="s">
        <v>7</v>
      </c>
      <c r="B13" s="131"/>
      <c r="C13" s="131"/>
      <c r="D13" s="131"/>
      <c r="E13" s="131"/>
      <c r="F13" s="131"/>
      <c r="G13" s="132"/>
      <c r="H13" s="133">
        <f>SUM(H14,H15)</f>
        <v>224733043</v>
      </c>
      <c r="I13" s="134"/>
      <c r="J13" s="135"/>
      <c r="K13" s="52">
        <v>100</v>
      </c>
      <c r="L13" s="133">
        <f t="shared" ref="L13:L19" si="0">L29</f>
        <v>206235586</v>
      </c>
      <c r="M13" s="134"/>
      <c r="N13" s="135"/>
      <c r="O13" s="52">
        <v>100</v>
      </c>
      <c r="P13" s="133">
        <f>SUM(P14,P15)</f>
        <v>18497457</v>
      </c>
      <c r="Q13" s="134"/>
      <c r="R13" s="135"/>
      <c r="S13" s="123">
        <v>6741991</v>
      </c>
      <c r="T13" s="124"/>
      <c r="U13" s="125"/>
      <c r="V13" s="3"/>
      <c r="W13" s="3"/>
      <c r="X13" s="3"/>
      <c r="Y13" s="3"/>
      <c r="Z13" s="3"/>
    </row>
    <row r="14" spans="1:26" ht="29.25" customHeight="1">
      <c r="A14" s="126" t="s">
        <v>8</v>
      </c>
      <c r="B14" s="110"/>
      <c r="C14" s="110"/>
      <c r="D14" s="110"/>
      <c r="E14" s="110"/>
      <c r="F14" s="110"/>
      <c r="G14" s="111"/>
      <c r="H14" s="103">
        <f t="shared" ref="H14:H19" si="1">H30</f>
        <v>222606290</v>
      </c>
      <c r="I14" s="104"/>
      <c r="J14" s="105"/>
      <c r="K14" s="57">
        <f t="shared" ref="K14:K19" si="2">H14/$H$13*100</f>
        <v>99.053653627606508</v>
      </c>
      <c r="L14" s="103">
        <f t="shared" si="0"/>
        <v>204616062</v>
      </c>
      <c r="M14" s="104"/>
      <c r="N14" s="105"/>
      <c r="O14" s="17">
        <f t="shared" ref="O14:O19" si="3">L14/$L$13*100</f>
        <v>99.214721362393789</v>
      </c>
      <c r="P14" s="103">
        <f t="shared" ref="P14:P19" si="4">H14-L14</f>
        <v>17990228</v>
      </c>
      <c r="Q14" s="104"/>
      <c r="R14" s="105"/>
      <c r="S14" s="127">
        <v>6678189</v>
      </c>
      <c r="T14" s="128"/>
      <c r="U14" s="129"/>
      <c r="V14" s="3"/>
      <c r="W14" s="3"/>
      <c r="X14" s="3"/>
      <c r="Y14" s="3"/>
      <c r="Z14" s="3"/>
    </row>
    <row r="15" spans="1:26" ht="29.25" customHeight="1">
      <c r="A15" s="126" t="s">
        <v>9</v>
      </c>
      <c r="B15" s="110"/>
      <c r="C15" s="110"/>
      <c r="D15" s="110"/>
      <c r="E15" s="110"/>
      <c r="F15" s="110"/>
      <c r="G15" s="111"/>
      <c r="H15" s="103">
        <f t="shared" si="1"/>
        <v>2126753</v>
      </c>
      <c r="I15" s="104"/>
      <c r="J15" s="105"/>
      <c r="K15" s="57">
        <f t="shared" si="2"/>
        <v>0.94634637239348918</v>
      </c>
      <c r="L15" s="103">
        <f t="shared" si="0"/>
        <v>1619524</v>
      </c>
      <c r="M15" s="104"/>
      <c r="N15" s="105"/>
      <c r="O15" s="17">
        <f t="shared" si="3"/>
        <v>0.78527863760621797</v>
      </c>
      <c r="P15" s="103">
        <f t="shared" si="4"/>
        <v>507229</v>
      </c>
      <c r="Q15" s="104"/>
      <c r="R15" s="105"/>
      <c r="S15" s="127">
        <v>63803</v>
      </c>
      <c r="T15" s="128"/>
      <c r="U15" s="129"/>
      <c r="V15" s="3"/>
      <c r="W15" s="3"/>
      <c r="X15" s="3"/>
      <c r="Y15" s="3"/>
      <c r="Z15" s="3"/>
    </row>
    <row r="16" spans="1:26" ht="29.25" customHeight="1">
      <c r="A16" s="136" t="s">
        <v>24</v>
      </c>
      <c r="B16" s="109" t="s">
        <v>117</v>
      </c>
      <c r="C16" s="110"/>
      <c r="D16" s="110"/>
      <c r="E16" s="110"/>
      <c r="F16" s="110"/>
      <c r="G16" s="111"/>
      <c r="H16" s="103">
        <f t="shared" si="1"/>
        <v>135791</v>
      </c>
      <c r="I16" s="104"/>
      <c r="J16" s="105"/>
      <c r="K16" s="57">
        <f t="shared" si="2"/>
        <v>6.0423246260230629E-2</v>
      </c>
      <c r="L16" s="103">
        <f t="shared" si="0"/>
        <v>135791</v>
      </c>
      <c r="M16" s="104"/>
      <c r="N16" s="105"/>
      <c r="O16" s="17">
        <f t="shared" si="3"/>
        <v>6.5842662090333917E-2</v>
      </c>
      <c r="P16" s="103">
        <f t="shared" si="4"/>
        <v>0</v>
      </c>
      <c r="Q16" s="104"/>
      <c r="R16" s="105"/>
      <c r="S16" s="139">
        <v>4074</v>
      </c>
      <c r="T16" s="140"/>
      <c r="U16" s="141"/>
      <c r="V16" s="3"/>
      <c r="W16" s="3"/>
      <c r="X16" s="3"/>
      <c r="Y16" s="3"/>
      <c r="Z16" s="3"/>
    </row>
    <row r="17" spans="1:26" ht="29.25" customHeight="1">
      <c r="A17" s="137"/>
      <c r="B17" s="109" t="s">
        <v>105</v>
      </c>
      <c r="C17" s="110"/>
      <c r="D17" s="110"/>
      <c r="E17" s="110"/>
      <c r="F17" s="110"/>
      <c r="G17" s="111"/>
      <c r="H17" s="103">
        <f t="shared" si="1"/>
        <v>541300</v>
      </c>
      <c r="I17" s="104"/>
      <c r="J17" s="105"/>
      <c r="K17" s="57">
        <f t="shared" si="2"/>
        <v>0.24086355649978894</v>
      </c>
      <c r="L17" s="103">
        <f t="shared" si="0"/>
        <v>541300</v>
      </c>
      <c r="M17" s="104"/>
      <c r="N17" s="105"/>
      <c r="O17" s="17">
        <f t="shared" si="3"/>
        <v>0.26246682762110707</v>
      </c>
      <c r="P17" s="103">
        <f t="shared" si="4"/>
        <v>0</v>
      </c>
      <c r="Q17" s="104"/>
      <c r="R17" s="105"/>
      <c r="S17" s="139">
        <v>16239</v>
      </c>
      <c r="T17" s="140"/>
      <c r="U17" s="141"/>
      <c r="V17" s="3"/>
      <c r="W17" s="3"/>
      <c r="X17" s="3"/>
      <c r="Y17" s="3"/>
      <c r="Z17" s="3"/>
    </row>
    <row r="18" spans="1:26" ht="29.25" customHeight="1">
      <c r="A18" s="137"/>
      <c r="B18" s="109" t="s">
        <v>113</v>
      </c>
      <c r="C18" s="110"/>
      <c r="D18" s="110"/>
      <c r="E18" s="110"/>
      <c r="F18" s="110"/>
      <c r="G18" s="111"/>
      <c r="H18" s="103">
        <f t="shared" si="1"/>
        <v>10074</v>
      </c>
      <c r="I18" s="104"/>
      <c r="J18" s="105"/>
      <c r="K18" s="57">
        <f t="shared" si="2"/>
        <v>4.4826518902251504E-3</v>
      </c>
      <c r="L18" s="103">
        <f t="shared" si="0"/>
        <v>10074</v>
      </c>
      <c r="M18" s="104"/>
      <c r="N18" s="105"/>
      <c r="O18" s="25">
        <f t="shared" si="3"/>
        <v>4.8847050091539489E-3</v>
      </c>
      <c r="P18" s="106">
        <f t="shared" si="4"/>
        <v>0</v>
      </c>
      <c r="Q18" s="107"/>
      <c r="R18" s="108"/>
      <c r="S18" s="139">
        <v>302</v>
      </c>
      <c r="T18" s="140"/>
      <c r="U18" s="141"/>
      <c r="V18" s="3"/>
      <c r="W18" s="3"/>
      <c r="X18" s="3"/>
      <c r="Y18" s="3"/>
      <c r="Z18" s="3"/>
    </row>
    <row r="19" spans="1:26" ht="29.25" customHeight="1" thickBot="1">
      <c r="A19" s="138"/>
      <c r="B19" s="112" t="s">
        <v>114</v>
      </c>
      <c r="C19" s="113"/>
      <c r="D19" s="113"/>
      <c r="E19" s="113"/>
      <c r="F19" s="113"/>
      <c r="G19" s="114"/>
      <c r="H19" s="100">
        <f t="shared" si="1"/>
        <v>1439588</v>
      </c>
      <c r="I19" s="101"/>
      <c r="J19" s="102"/>
      <c r="K19" s="58">
        <f t="shared" si="2"/>
        <v>0.64057691774324443</v>
      </c>
      <c r="L19" s="100">
        <f t="shared" si="0"/>
        <v>932359</v>
      </c>
      <c r="M19" s="101"/>
      <c r="N19" s="102"/>
      <c r="O19" s="50">
        <f t="shared" si="3"/>
        <v>0.45208444288562305</v>
      </c>
      <c r="P19" s="100">
        <f t="shared" si="4"/>
        <v>507229</v>
      </c>
      <c r="Q19" s="101"/>
      <c r="R19" s="102"/>
      <c r="S19" s="142">
        <v>43188</v>
      </c>
      <c r="T19" s="143"/>
      <c r="U19" s="144"/>
      <c r="V19" s="3"/>
      <c r="W19" s="3"/>
      <c r="X19" s="3"/>
      <c r="Y19" s="3"/>
      <c r="Z19" s="3"/>
    </row>
    <row r="20" spans="1:26" ht="21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8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s="6" customFormat="1" ht="30" customHeight="1">
      <c r="A21" s="5" t="s">
        <v>10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s="4" customFormat="1" ht="30" customHeight="1">
      <c r="A22" s="4" t="s">
        <v>121</v>
      </c>
    </row>
    <row r="23" spans="1:26" s="4" customFormat="1" ht="13.5" customHeight="1">
      <c r="A23" s="4" t="s">
        <v>104</v>
      </c>
    </row>
    <row r="24" spans="1:26" ht="30" customHeight="1">
      <c r="A24" s="85" t="s">
        <v>118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</row>
    <row r="25" spans="1:26" ht="10.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</row>
    <row r="26" spans="1:26" s="5" customFormat="1" ht="24.95" customHeight="1" thickBot="1">
      <c r="A26" s="5" t="s">
        <v>11</v>
      </c>
      <c r="R26" s="92" t="s">
        <v>0</v>
      </c>
      <c r="S26" s="92"/>
      <c r="T26" s="92"/>
      <c r="U26" s="92"/>
    </row>
    <row r="27" spans="1:26" ht="17.25" customHeight="1">
      <c r="A27" s="94" t="s">
        <v>4</v>
      </c>
      <c r="B27" s="95"/>
      <c r="C27" s="95"/>
      <c r="D27" s="95"/>
      <c r="E27" s="95"/>
      <c r="F27" s="95"/>
      <c r="G27" s="96"/>
      <c r="H27" s="115" t="s">
        <v>115</v>
      </c>
      <c r="I27" s="116"/>
      <c r="J27" s="116"/>
      <c r="K27" s="31"/>
      <c r="L27" s="115" t="s">
        <v>112</v>
      </c>
      <c r="M27" s="116"/>
      <c r="N27" s="116"/>
      <c r="O27" s="31"/>
      <c r="P27" s="119" t="s">
        <v>5</v>
      </c>
      <c r="Q27" s="95"/>
      <c r="R27" s="96"/>
      <c r="S27" s="115" t="s">
        <v>26</v>
      </c>
      <c r="T27" s="116"/>
      <c r="U27" s="121"/>
      <c r="V27" s="3"/>
      <c r="W27" s="3"/>
      <c r="X27" s="3"/>
      <c r="Y27" s="3"/>
      <c r="Z27" s="3"/>
    </row>
    <row r="28" spans="1:26" ht="17.25" customHeight="1" thickBot="1">
      <c r="A28" s="97"/>
      <c r="B28" s="98"/>
      <c r="C28" s="98"/>
      <c r="D28" s="98"/>
      <c r="E28" s="98"/>
      <c r="F28" s="98"/>
      <c r="G28" s="99"/>
      <c r="H28" s="117"/>
      <c r="I28" s="118"/>
      <c r="J28" s="118"/>
      <c r="K28" s="51" t="s">
        <v>6</v>
      </c>
      <c r="L28" s="117"/>
      <c r="M28" s="118"/>
      <c r="N28" s="118"/>
      <c r="O28" s="51" t="s">
        <v>6</v>
      </c>
      <c r="P28" s="120"/>
      <c r="Q28" s="98"/>
      <c r="R28" s="99"/>
      <c r="S28" s="117"/>
      <c r="T28" s="118"/>
      <c r="U28" s="122"/>
      <c r="V28" s="3"/>
      <c r="W28" s="3"/>
      <c r="X28" s="3"/>
      <c r="Y28" s="3"/>
      <c r="Z28" s="3"/>
    </row>
    <row r="29" spans="1:26" ht="21" customHeight="1" thickTop="1">
      <c r="A29" s="130" t="s">
        <v>7</v>
      </c>
      <c r="B29" s="131"/>
      <c r="C29" s="131"/>
      <c r="D29" s="131"/>
      <c r="E29" s="131"/>
      <c r="F29" s="131"/>
      <c r="G29" s="132"/>
      <c r="H29" s="133">
        <f>H30+H31</f>
        <v>224733043</v>
      </c>
      <c r="I29" s="134"/>
      <c r="J29" s="135"/>
      <c r="K29" s="52">
        <v>100</v>
      </c>
      <c r="L29" s="133">
        <f>L30+L31</f>
        <v>206235586</v>
      </c>
      <c r="M29" s="134"/>
      <c r="N29" s="135"/>
      <c r="O29" s="52">
        <v>100</v>
      </c>
      <c r="P29" s="133">
        <f t="shared" ref="P29:P35" si="5">H29-L29</f>
        <v>18497457</v>
      </c>
      <c r="Q29" s="134"/>
      <c r="R29" s="135"/>
      <c r="S29" s="145"/>
      <c r="T29" s="146"/>
      <c r="U29" s="147"/>
    </row>
    <row r="30" spans="1:26" ht="21" customHeight="1">
      <c r="A30" s="126" t="s">
        <v>8</v>
      </c>
      <c r="B30" s="110"/>
      <c r="C30" s="110"/>
      <c r="D30" s="110"/>
      <c r="E30" s="110"/>
      <c r="F30" s="110"/>
      <c r="G30" s="111"/>
      <c r="H30" s="103">
        <v>222606290</v>
      </c>
      <c r="I30" s="104"/>
      <c r="J30" s="105"/>
      <c r="K30" s="17">
        <f t="shared" ref="K30:K35" si="6">H30/$H$29*100</f>
        <v>99.053653627606508</v>
      </c>
      <c r="L30" s="103">
        <v>204616062</v>
      </c>
      <c r="M30" s="104"/>
      <c r="N30" s="105"/>
      <c r="O30" s="17">
        <f t="shared" ref="O30:O35" si="7">L30/$L$29*100</f>
        <v>99.214721362393789</v>
      </c>
      <c r="P30" s="103">
        <f t="shared" si="5"/>
        <v>17990228</v>
      </c>
      <c r="Q30" s="104"/>
      <c r="R30" s="105"/>
      <c r="S30" s="153"/>
      <c r="T30" s="154"/>
      <c r="U30" s="155"/>
    </row>
    <row r="31" spans="1:26" ht="21" customHeight="1">
      <c r="A31" s="126" t="s">
        <v>9</v>
      </c>
      <c r="B31" s="110"/>
      <c r="C31" s="110"/>
      <c r="D31" s="110"/>
      <c r="E31" s="110"/>
      <c r="F31" s="110"/>
      <c r="G31" s="111"/>
      <c r="H31" s="103">
        <f>SUM(H32:J35)</f>
        <v>2126753</v>
      </c>
      <c r="I31" s="104"/>
      <c r="J31" s="105"/>
      <c r="K31" s="17">
        <f t="shared" si="6"/>
        <v>0.94634637239348918</v>
      </c>
      <c r="L31" s="103">
        <f>SUM(L32:N35)</f>
        <v>1619524</v>
      </c>
      <c r="M31" s="104"/>
      <c r="N31" s="105"/>
      <c r="O31" s="17">
        <f t="shared" si="7"/>
        <v>0.78527863760621797</v>
      </c>
      <c r="P31" s="103">
        <f t="shared" si="5"/>
        <v>507229</v>
      </c>
      <c r="Q31" s="104"/>
      <c r="R31" s="105"/>
      <c r="S31" s="153"/>
      <c r="T31" s="154"/>
      <c r="U31" s="155"/>
    </row>
    <row r="32" spans="1:26" ht="21" customHeight="1">
      <c r="A32" s="136" t="s">
        <v>24</v>
      </c>
      <c r="B32" s="109" t="s">
        <v>116</v>
      </c>
      <c r="C32" s="110"/>
      <c r="D32" s="110"/>
      <c r="E32" s="110"/>
      <c r="F32" s="110"/>
      <c r="G32" s="111"/>
      <c r="H32" s="103">
        <v>135791</v>
      </c>
      <c r="I32" s="104"/>
      <c r="J32" s="105"/>
      <c r="K32" s="17">
        <f t="shared" si="6"/>
        <v>6.0423246260230629E-2</v>
      </c>
      <c r="L32" s="103">
        <v>135791</v>
      </c>
      <c r="M32" s="104"/>
      <c r="N32" s="105"/>
      <c r="O32" s="17">
        <f t="shared" si="7"/>
        <v>6.5842662090333917E-2</v>
      </c>
      <c r="P32" s="103">
        <f t="shared" si="5"/>
        <v>0</v>
      </c>
      <c r="Q32" s="104"/>
      <c r="R32" s="105"/>
      <c r="S32" s="153"/>
      <c r="T32" s="154"/>
      <c r="U32" s="155"/>
    </row>
    <row r="33" spans="1:26" ht="21" customHeight="1">
      <c r="A33" s="137"/>
      <c r="B33" s="109" t="s">
        <v>105</v>
      </c>
      <c r="C33" s="110"/>
      <c r="D33" s="110"/>
      <c r="E33" s="110"/>
      <c r="F33" s="110"/>
      <c r="G33" s="111"/>
      <c r="H33" s="106">
        <v>541300</v>
      </c>
      <c r="I33" s="107"/>
      <c r="J33" s="108"/>
      <c r="K33" s="17">
        <f t="shared" si="6"/>
        <v>0.24086355649978894</v>
      </c>
      <c r="L33" s="106">
        <v>541300</v>
      </c>
      <c r="M33" s="107"/>
      <c r="N33" s="108"/>
      <c r="O33" s="17">
        <f t="shared" si="7"/>
        <v>0.26246682762110707</v>
      </c>
      <c r="P33" s="103">
        <f t="shared" si="5"/>
        <v>0</v>
      </c>
      <c r="Q33" s="104"/>
      <c r="R33" s="105"/>
      <c r="S33" s="23"/>
      <c r="T33" s="24"/>
      <c r="U33" s="48"/>
    </row>
    <row r="34" spans="1:26" ht="21" customHeight="1">
      <c r="A34" s="137"/>
      <c r="B34" s="109" t="s">
        <v>113</v>
      </c>
      <c r="C34" s="110"/>
      <c r="D34" s="110"/>
      <c r="E34" s="110"/>
      <c r="F34" s="110"/>
      <c r="G34" s="111"/>
      <c r="H34" s="106">
        <v>10074</v>
      </c>
      <c r="I34" s="107"/>
      <c r="J34" s="108"/>
      <c r="K34" s="17">
        <f t="shared" si="6"/>
        <v>4.4826518902251504E-3</v>
      </c>
      <c r="L34" s="106">
        <v>10074</v>
      </c>
      <c r="M34" s="107"/>
      <c r="N34" s="108"/>
      <c r="O34" s="17">
        <f t="shared" si="7"/>
        <v>4.8847050091539489E-3</v>
      </c>
      <c r="P34" s="103">
        <f t="shared" si="5"/>
        <v>0</v>
      </c>
      <c r="Q34" s="104"/>
      <c r="R34" s="105"/>
      <c r="S34" s="26"/>
      <c r="T34" s="27"/>
      <c r="U34" s="49"/>
    </row>
    <row r="35" spans="1:26" ht="21" customHeight="1" thickBot="1">
      <c r="A35" s="138"/>
      <c r="B35" s="112" t="s">
        <v>114</v>
      </c>
      <c r="C35" s="113"/>
      <c r="D35" s="113"/>
      <c r="E35" s="113"/>
      <c r="F35" s="113"/>
      <c r="G35" s="114"/>
      <c r="H35" s="100">
        <v>1439588</v>
      </c>
      <c r="I35" s="101"/>
      <c r="J35" s="102"/>
      <c r="K35" s="50">
        <f t="shared" si="6"/>
        <v>0.64057691774324443</v>
      </c>
      <c r="L35" s="100">
        <v>932359</v>
      </c>
      <c r="M35" s="101"/>
      <c r="N35" s="102"/>
      <c r="O35" s="50">
        <f t="shared" si="7"/>
        <v>0.45208444288562305</v>
      </c>
      <c r="P35" s="100">
        <f t="shared" si="5"/>
        <v>507229</v>
      </c>
      <c r="Q35" s="101"/>
      <c r="R35" s="102"/>
      <c r="S35" s="223"/>
      <c r="T35" s="224"/>
      <c r="U35" s="225"/>
    </row>
    <row r="36" spans="1:26" ht="14.25" customHeight="1"/>
    <row r="37" spans="1:26" s="5" customFormat="1" ht="20.100000000000001" customHeight="1">
      <c r="A37" s="5" t="s">
        <v>111</v>
      </c>
    </row>
    <row r="38" spans="1:26" s="5" customFormat="1" ht="9.75" customHeight="1"/>
    <row r="39" spans="1:26" ht="15" customHeight="1">
      <c r="A39" s="9" t="s">
        <v>12</v>
      </c>
    </row>
    <row r="40" spans="1:26" ht="15" customHeight="1" thickBot="1">
      <c r="R40" s="92" t="s">
        <v>0</v>
      </c>
      <c r="S40" s="93"/>
      <c r="T40" s="93"/>
      <c r="U40" s="93"/>
    </row>
    <row r="41" spans="1:26" ht="18" customHeight="1">
      <c r="A41" s="94" t="s">
        <v>4</v>
      </c>
      <c r="B41" s="95"/>
      <c r="C41" s="95"/>
      <c r="D41" s="95"/>
      <c r="E41" s="95"/>
      <c r="F41" s="95"/>
      <c r="G41" s="96"/>
      <c r="H41" s="115" t="s">
        <v>115</v>
      </c>
      <c r="I41" s="116"/>
      <c r="J41" s="116"/>
      <c r="K41" s="31"/>
      <c r="L41" s="115" t="s">
        <v>112</v>
      </c>
      <c r="M41" s="116"/>
      <c r="N41" s="116"/>
      <c r="O41" s="31"/>
      <c r="P41" s="119" t="s">
        <v>5</v>
      </c>
      <c r="Q41" s="95"/>
      <c r="R41" s="96"/>
      <c r="S41" s="115" t="s">
        <v>26</v>
      </c>
      <c r="T41" s="116"/>
      <c r="U41" s="121"/>
      <c r="V41" s="3"/>
      <c r="W41" s="3"/>
      <c r="X41" s="3"/>
      <c r="Y41" s="3"/>
      <c r="Z41" s="3"/>
    </row>
    <row r="42" spans="1:26" ht="18" customHeight="1" thickBot="1">
      <c r="A42" s="97"/>
      <c r="B42" s="98"/>
      <c r="C42" s="98"/>
      <c r="D42" s="98"/>
      <c r="E42" s="98"/>
      <c r="F42" s="98"/>
      <c r="G42" s="99"/>
      <c r="H42" s="117"/>
      <c r="I42" s="118"/>
      <c r="J42" s="118"/>
      <c r="K42" s="51" t="s">
        <v>6</v>
      </c>
      <c r="L42" s="117"/>
      <c r="M42" s="118"/>
      <c r="N42" s="118"/>
      <c r="O42" s="51" t="s">
        <v>6</v>
      </c>
      <c r="P42" s="120"/>
      <c r="Q42" s="98"/>
      <c r="R42" s="99"/>
      <c r="S42" s="117"/>
      <c r="T42" s="118"/>
      <c r="U42" s="122"/>
      <c r="V42" s="3"/>
      <c r="W42" s="3"/>
      <c r="X42" s="3"/>
      <c r="Y42" s="3"/>
      <c r="Z42" s="3"/>
    </row>
    <row r="43" spans="1:26" ht="23.25" customHeight="1" thickTop="1">
      <c r="A43" s="130" t="s">
        <v>7</v>
      </c>
      <c r="B43" s="131"/>
      <c r="C43" s="131"/>
      <c r="D43" s="131"/>
      <c r="E43" s="131"/>
      <c r="F43" s="131"/>
      <c r="G43" s="132"/>
      <c r="H43" s="133">
        <f>SUM(H44,H47,H50,H51,H52,H55,H58)</f>
        <v>222606290</v>
      </c>
      <c r="I43" s="134"/>
      <c r="J43" s="135"/>
      <c r="K43" s="52">
        <f>H43/$H$43*100</f>
        <v>100</v>
      </c>
      <c r="L43" s="133">
        <f>SUM(L44,L47,L50,L51,L52,L55,L58)</f>
        <v>204616062</v>
      </c>
      <c r="M43" s="134"/>
      <c r="N43" s="135"/>
      <c r="O43" s="53">
        <f>L43/$L$43*100</f>
        <v>100</v>
      </c>
      <c r="P43" s="156">
        <f t="shared" ref="P43:P58" si="8">H43-L43</f>
        <v>17990228</v>
      </c>
      <c r="Q43" s="157"/>
      <c r="R43" s="158"/>
      <c r="S43" s="159"/>
      <c r="T43" s="160"/>
      <c r="U43" s="161"/>
    </row>
    <row r="44" spans="1:26" ht="23.25" customHeight="1">
      <c r="A44" s="126" t="s">
        <v>13</v>
      </c>
      <c r="B44" s="110"/>
      <c r="C44" s="110"/>
      <c r="D44" s="110"/>
      <c r="E44" s="110"/>
      <c r="F44" s="110"/>
      <c r="G44" s="111"/>
      <c r="H44" s="103">
        <f>SUM(H45:J46)</f>
        <v>47173000</v>
      </c>
      <c r="I44" s="104"/>
      <c r="J44" s="105"/>
      <c r="K44" s="18">
        <f t="shared" ref="K44:K58" si="9">H44/$H$43*100</f>
        <v>21.191225099704056</v>
      </c>
      <c r="L44" s="103">
        <f>SUM(L45:N46)</f>
        <v>47173000</v>
      </c>
      <c r="M44" s="104"/>
      <c r="N44" s="105"/>
      <c r="O44" s="19">
        <f>L44/$L$43*100</f>
        <v>23.054397362021366</v>
      </c>
      <c r="P44" s="106">
        <f t="shared" si="8"/>
        <v>0</v>
      </c>
      <c r="Q44" s="107"/>
      <c r="R44" s="108"/>
      <c r="S44" s="127"/>
      <c r="T44" s="128"/>
      <c r="U44" s="129"/>
    </row>
    <row r="45" spans="1:26" ht="23.25" customHeight="1">
      <c r="A45" s="151" t="s">
        <v>9</v>
      </c>
      <c r="B45" s="109" t="s">
        <v>109</v>
      </c>
      <c r="C45" s="110"/>
      <c r="D45" s="110"/>
      <c r="E45" s="110"/>
      <c r="F45" s="110"/>
      <c r="G45" s="111"/>
      <c r="H45" s="103">
        <v>46773000</v>
      </c>
      <c r="I45" s="104"/>
      <c r="J45" s="105"/>
      <c r="K45" s="18">
        <f t="shared" si="9"/>
        <v>21.011535657864833</v>
      </c>
      <c r="L45" s="103">
        <v>46773000</v>
      </c>
      <c r="M45" s="104"/>
      <c r="N45" s="105"/>
      <c r="O45" s="19">
        <f t="shared" ref="O45:O58" si="10">L45/$L$43*100</f>
        <v>22.858909287385266</v>
      </c>
      <c r="P45" s="106">
        <f t="shared" si="8"/>
        <v>0</v>
      </c>
      <c r="Q45" s="107"/>
      <c r="R45" s="108"/>
      <c r="S45" s="127"/>
      <c r="T45" s="128"/>
      <c r="U45" s="129"/>
    </row>
    <row r="46" spans="1:26" ht="23.25" customHeight="1">
      <c r="A46" s="152"/>
      <c r="B46" s="109" t="s">
        <v>108</v>
      </c>
      <c r="C46" s="110"/>
      <c r="D46" s="110"/>
      <c r="E46" s="110"/>
      <c r="F46" s="110"/>
      <c r="G46" s="111"/>
      <c r="H46" s="103">
        <v>400000</v>
      </c>
      <c r="I46" s="104"/>
      <c r="J46" s="105"/>
      <c r="K46" s="18">
        <f t="shared" si="9"/>
        <v>0.17968944183922206</v>
      </c>
      <c r="L46" s="103">
        <v>400000</v>
      </c>
      <c r="M46" s="104"/>
      <c r="N46" s="105"/>
      <c r="O46" s="19">
        <f t="shared" si="10"/>
        <v>0.19548807463609577</v>
      </c>
      <c r="P46" s="103">
        <f t="shared" si="8"/>
        <v>0</v>
      </c>
      <c r="Q46" s="104"/>
      <c r="R46" s="105"/>
      <c r="S46" s="127"/>
      <c r="T46" s="128"/>
      <c r="U46" s="129"/>
    </row>
    <row r="47" spans="1:26" ht="23.25" customHeight="1">
      <c r="A47" s="126" t="s">
        <v>14</v>
      </c>
      <c r="B47" s="110"/>
      <c r="C47" s="110"/>
      <c r="D47" s="110"/>
      <c r="E47" s="110"/>
      <c r="F47" s="110"/>
      <c r="G47" s="111"/>
      <c r="H47" s="103">
        <f>SUM(H48:J49)</f>
        <v>14598173</v>
      </c>
      <c r="I47" s="104"/>
      <c r="J47" s="105"/>
      <c r="K47" s="18">
        <f t="shared" si="9"/>
        <v>6.5578438956060054</v>
      </c>
      <c r="L47" s="103">
        <f>L48+L49</f>
        <v>14459770</v>
      </c>
      <c r="M47" s="104"/>
      <c r="N47" s="105"/>
      <c r="O47" s="19">
        <f t="shared" si="10"/>
        <v>7.0667814924519474</v>
      </c>
      <c r="P47" s="106">
        <f t="shared" si="8"/>
        <v>138403</v>
      </c>
      <c r="Q47" s="107"/>
      <c r="R47" s="108"/>
      <c r="S47" s="127"/>
      <c r="T47" s="128"/>
      <c r="U47" s="129"/>
    </row>
    <row r="48" spans="1:26" ht="23.25" customHeight="1">
      <c r="A48" s="151"/>
      <c r="B48" s="162" t="s">
        <v>15</v>
      </c>
      <c r="C48" s="163"/>
      <c r="D48" s="163"/>
      <c r="E48" s="163"/>
      <c r="F48" s="163"/>
      <c r="G48" s="164"/>
      <c r="H48" s="103">
        <v>13566979</v>
      </c>
      <c r="I48" s="104"/>
      <c r="J48" s="105"/>
      <c r="K48" s="18">
        <f t="shared" si="9"/>
        <v>6.0946072098861181</v>
      </c>
      <c r="L48" s="103">
        <v>13505130</v>
      </c>
      <c r="M48" s="104"/>
      <c r="N48" s="105"/>
      <c r="O48" s="19">
        <f t="shared" si="10"/>
        <v>6.6002296535254397</v>
      </c>
      <c r="P48" s="106">
        <f t="shared" si="8"/>
        <v>61849</v>
      </c>
      <c r="Q48" s="107"/>
      <c r="R48" s="108"/>
      <c r="S48" s="127"/>
      <c r="T48" s="128"/>
      <c r="U48" s="129"/>
    </row>
    <row r="49" spans="1:26" ht="23.25" customHeight="1">
      <c r="A49" s="152"/>
      <c r="B49" s="162" t="s">
        <v>16</v>
      </c>
      <c r="C49" s="163"/>
      <c r="D49" s="163"/>
      <c r="E49" s="163"/>
      <c r="F49" s="163"/>
      <c r="G49" s="164"/>
      <c r="H49" s="103">
        <v>1031194</v>
      </c>
      <c r="I49" s="104"/>
      <c r="J49" s="105"/>
      <c r="K49" s="18">
        <f t="shared" si="9"/>
        <v>0.46323668571988691</v>
      </c>
      <c r="L49" s="103">
        <v>954640</v>
      </c>
      <c r="M49" s="104"/>
      <c r="N49" s="105"/>
      <c r="O49" s="19">
        <f t="shared" si="10"/>
        <v>0.46655183892650615</v>
      </c>
      <c r="P49" s="106">
        <f t="shared" si="8"/>
        <v>76554</v>
      </c>
      <c r="Q49" s="107"/>
      <c r="R49" s="108"/>
      <c r="S49" s="127"/>
      <c r="T49" s="128"/>
      <c r="U49" s="129"/>
    </row>
    <row r="50" spans="1:26" ht="23.25" customHeight="1">
      <c r="A50" s="126" t="s">
        <v>17</v>
      </c>
      <c r="B50" s="110"/>
      <c r="C50" s="110"/>
      <c r="D50" s="110"/>
      <c r="E50" s="110"/>
      <c r="F50" s="110"/>
      <c r="G50" s="111"/>
      <c r="H50" s="103">
        <v>4291000</v>
      </c>
      <c r="I50" s="104"/>
      <c r="J50" s="105"/>
      <c r="K50" s="18">
        <f t="shared" si="9"/>
        <v>1.9276184873302546</v>
      </c>
      <c r="L50" s="103">
        <v>3221000</v>
      </c>
      <c r="M50" s="104"/>
      <c r="N50" s="105"/>
      <c r="O50" s="19">
        <f t="shared" si="10"/>
        <v>1.5741677210071612</v>
      </c>
      <c r="P50" s="106">
        <f t="shared" si="8"/>
        <v>1070000</v>
      </c>
      <c r="Q50" s="107"/>
      <c r="R50" s="108"/>
      <c r="S50" s="127"/>
      <c r="T50" s="128"/>
      <c r="U50" s="129"/>
    </row>
    <row r="51" spans="1:26" ht="23.25" customHeight="1">
      <c r="A51" s="126" t="s">
        <v>107</v>
      </c>
      <c r="B51" s="110"/>
      <c r="C51" s="110"/>
      <c r="D51" s="110"/>
      <c r="E51" s="110"/>
      <c r="F51" s="110"/>
      <c r="G51" s="111"/>
      <c r="H51" s="103">
        <v>33783300</v>
      </c>
      <c r="I51" s="104"/>
      <c r="J51" s="105"/>
      <c r="K51" s="18">
        <f t="shared" si="9"/>
        <v>15.176255801217478</v>
      </c>
      <c r="L51" s="103">
        <v>31339424</v>
      </c>
      <c r="M51" s="104"/>
      <c r="N51" s="105"/>
      <c r="O51" s="19">
        <f t="shared" si="10"/>
        <v>15.316209144910628</v>
      </c>
      <c r="P51" s="106">
        <f t="shared" si="8"/>
        <v>2443876</v>
      </c>
      <c r="Q51" s="107"/>
      <c r="R51" s="108"/>
      <c r="S51" s="127"/>
      <c r="T51" s="128"/>
      <c r="U51" s="129"/>
    </row>
    <row r="52" spans="1:26" ht="23.25" customHeight="1">
      <c r="A52" s="126" t="s">
        <v>18</v>
      </c>
      <c r="B52" s="110"/>
      <c r="C52" s="110"/>
      <c r="D52" s="110"/>
      <c r="E52" s="110"/>
      <c r="F52" s="110"/>
      <c r="G52" s="111"/>
      <c r="H52" s="103">
        <f>H53+H54</f>
        <v>105881721</v>
      </c>
      <c r="I52" s="104"/>
      <c r="J52" s="105"/>
      <c r="K52" s="18">
        <f t="shared" si="9"/>
        <v>47.564568368665597</v>
      </c>
      <c r="L52" s="103">
        <f>L53+L54</f>
        <v>97010702</v>
      </c>
      <c r="M52" s="104"/>
      <c r="N52" s="105"/>
      <c r="O52" s="19">
        <f t="shared" si="10"/>
        <v>47.411088382690117</v>
      </c>
      <c r="P52" s="106">
        <f t="shared" si="8"/>
        <v>8871019</v>
      </c>
      <c r="Q52" s="107"/>
      <c r="R52" s="108"/>
      <c r="S52" s="127"/>
      <c r="T52" s="128"/>
      <c r="U52" s="129"/>
    </row>
    <row r="53" spans="1:26" ht="23.25" customHeight="1">
      <c r="A53" s="151"/>
      <c r="B53" s="109" t="s">
        <v>19</v>
      </c>
      <c r="C53" s="110"/>
      <c r="D53" s="110"/>
      <c r="E53" s="110"/>
      <c r="F53" s="110"/>
      <c r="G53" s="111"/>
      <c r="H53" s="103">
        <v>62175950</v>
      </c>
      <c r="I53" s="104"/>
      <c r="J53" s="105"/>
      <c r="K53" s="18">
        <f t="shared" si="9"/>
        <v>27.930904378308448</v>
      </c>
      <c r="L53" s="103">
        <v>58553381</v>
      </c>
      <c r="M53" s="104"/>
      <c r="N53" s="105"/>
      <c r="O53" s="19">
        <f t="shared" si="10"/>
        <v>28.616219287809379</v>
      </c>
      <c r="P53" s="106">
        <f t="shared" si="8"/>
        <v>3622569</v>
      </c>
      <c r="Q53" s="107"/>
      <c r="R53" s="108"/>
      <c r="S53" s="127"/>
      <c r="T53" s="128"/>
      <c r="U53" s="129"/>
    </row>
    <row r="54" spans="1:26" ht="23.25" customHeight="1">
      <c r="A54" s="152"/>
      <c r="B54" s="109" t="s">
        <v>20</v>
      </c>
      <c r="C54" s="110"/>
      <c r="D54" s="110"/>
      <c r="E54" s="110"/>
      <c r="F54" s="110"/>
      <c r="G54" s="111"/>
      <c r="H54" s="103">
        <v>43705771</v>
      </c>
      <c r="I54" s="104"/>
      <c r="J54" s="105"/>
      <c r="K54" s="18">
        <f>H54/$H$43*100</f>
        <v>19.633663990357146</v>
      </c>
      <c r="L54" s="103">
        <v>38457321</v>
      </c>
      <c r="M54" s="104"/>
      <c r="N54" s="105"/>
      <c r="O54" s="19">
        <f t="shared" si="10"/>
        <v>18.794869094880735</v>
      </c>
      <c r="P54" s="106">
        <f t="shared" si="8"/>
        <v>5248450</v>
      </c>
      <c r="Q54" s="107"/>
      <c r="R54" s="108"/>
      <c r="S54" s="127"/>
      <c r="T54" s="128"/>
      <c r="U54" s="129"/>
    </row>
    <row r="55" spans="1:26" ht="23.25" customHeight="1">
      <c r="A55" s="148" t="s">
        <v>122</v>
      </c>
      <c r="B55" s="149"/>
      <c r="C55" s="149"/>
      <c r="D55" s="149"/>
      <c r="E55" s="149"/>
      <c r="F55" s="149"/>
      <c r="G55" s="150"/>
      <c r="H55" s="106">
        <f>H56+H57</f>
        <v>16879096</v>
      </c>
      <c r="I55" s="107"/>
      <c r="J55" s="108"/>
      <c r="K55" s="18">
        <f>H55/$H$43*100</f>
        <v>7.5824883474766143</v>
      </c>
      <c r="L55" s="106">
        <f>L56+L57</f>
        <v>11412166</v>
      </c>
      <c r="M55" s="107"/>
      <c r="N55" s="108"/>
      <c r="O55" s="19">
        <f>L55/$L$43*100</f>
        <v>5.5773558969187862</v>
      </c>
      <c r="P55" s="106">
        <f t="shared" si="8"/>
        <v>5466930</v>
      </c>
      <c r="Q55" s="107"/>
      <c r="R55" s="108"/>
      <c r="S55" s="63"/>
      <c r="T55" s="64"/>
      <c r="U55" s="65"/>
    </row>
    <row r="56" spans="1:26" ht="23.25" customHeight="1">
      <c r="A56" s="151"/>
      <c r="B56" s="109" t="s">
        <v>124</v>
      </c>
      <c r="C56" s="110"/>
      <c r="D56" s="110"/>
      <c r="E56" s="110"/>
      <c r="F56" s="110"/>
      <c r="G56" s="111"/>
      <c r="H56" s="103">
        <v>16467580</v>
      </c>
      <c r="I56" s="104"/>
      <c r="J56" s="105"/>
      <c r="K56" s="18">
        <f>H56/$H$43*100</f>
        <v>7.3976256466068406</v>
      </c>
      <c r="L56" s="103">
        <v>11200000</v>
      </c>
      <c r="M56" s="104"/>
      <c r="N56" s="105"/>
      <c r="O56" s="19">
        <f>L56/$L$43*100</f>
        <v>5.4736660898106821</v>
      </c>
      <c r="P56" s="106">
        <f t="shared" si="8"/>
        <v>5267580</v>
      </c>
      <c r="Q56" s="107"/>
      <c r="R56" s="108"/>
      <c r="S56" s="127"/>
      <c r="T56" s="128"/>
      <c r="U56" s="129"/>
    </row>
    <row r="57" spans="1:26" ht="23.25" customHeight="1">
      <c r="A57" s="152"/>
      <c r="B57" s="109" t="s">
        <v>125</v>
      </c>
      <c r="C57" s="110"/>
      <c r="D57" s="110"/>
      <c r="E57" s="110"/>
      <c r="F57" s="110"/>
      <c r="G57" s="111"/>
      <c r="H57" s="103">
        <v>411516</v>
      </c>
      <c r="I57" s="104"/>
      <c r="J57" s="105"/>
      <c r="K57" s="18">
        <f>H57/$H$43*100</f>
        <v>0.18486270086977327</v>
      </c>
      <c r="L57" s="103">
        <v>212166</v>
      </c>
      <c r="M57" s="104"/>
      <c r="N57" s="105"/>
      <c r="O57" s="19">
        <f>L57/$L$43*100</f>
        <v>0.10368980710810474</v>
      </c>
      <c r="P57" s="106">
        <f t="shared" si="8"/>
        <v>199350</v>
      </c>
      <c r="Q57" s="107"/>
      <c r="R57" s="108"/>
      <c r="S57" s="127"/>
      <c r="T57" s="128"/>
      <c r="U57" s="129"/>
    </row>
    <row r="58" spans="1:26" ht="23.25" customHeight="1" thickBot="1">
      <c r="A58" s="200" t="s">
        <v>21</v>
      </c>
      <c r="B58" s="201"/>
      <c r="C58" s="201"/>
      <c r="D58" s="201"/>
      <c r="E58" s="201"/>
      <c r="F58" s="201"/>
      <c r="G58" s="202"/>
      <c r="H58" s="100">
        <v>0</v>
      </c>
      <c r="I58" s="101"/>
      <c r="J58" s="102"/>
      <c r="K58" s="46">
        <f t="shared" si="9"/>
        <v>0</v>
      </c>
      <c r="L58" s="100">
        <v>0</v>
      </c>
      <c r="M58" s="101"/>
      <c r="N58" s="102"/>
      <c r="O58" s="47">
        <f t="shared" si="10"/>
        <v>0</v>
      </c>
      <c r="P58" s="203">
        <f t="shared" si="8"/>
        <v>0</v>
      </c>
      <c r="Q58" s="204"/>
      <c r="R58" s="205"/>
      <c r="S58" s="197"/>
      <c r="T58" s="198"/>
      <c r="U58" s="199"/>
    </row>
    <row r="59" spans="1:26" ht="13.5" customHeight="1">
      <c r="A59" s="10"/>
      <c r="B59" s="10"/>
      <c r="C59" s="10"/>
      <c r="D59" s="10"/>
      <c r="E59" s="10"/>
      <c r="F59" s="10"/>
      <c r="G59" s="10"/>
      <c r="H59" s="11"/>
      <c r="I59" s="11"/>
      <c r="J59" s="11"/>
      <c r="K59" s="12"/>
      <c r="L59" s="11"/>
      <c r="M59" s="11"/>
      <c r="N59" s="11"/>
      <c r="O59" s="13"/>
      <c r="P59" s="14"/>
      <c r="Q59" s="14"/>
      <c r="R59" s="14"/>
      <c r="S59" s="15"/>
      <c r="T59" s="15"/>
      <c r="U59" s="15"/>
    </row>
    <row r="60" spans="1:26" ht="20.25" customHeight="1">
      <c r="A60" s="16" t="s">
        <v>22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</row>
    <row r="61" spans="1:26" ht="21" customHeight="1">
      <c r="A61" s="9" t="s">
        <v>101</v>
      </c>
    </row>
    <row r="62" spans="1:26" ht="14.25" customHeight="1" thickBot="1">
      <c r="R62" s="179" t="s">
        <v>0</v>
      </c>
      <c r="S62" s="93"/>
      <c r="T62" s="93"/>
      <c r="U62" s="93"/>
    </row>
    <row r="63" spans="1:26" ht="17.25" customHeight="1">
      <c r="A63" s="216" t="s">
        <v>74</v>
      </c>
      <c r="B63" s="217"/>
      <c r="C63" s="217"/>
      <c r="D63" s="217"/>
      <c r="E63" s="217"/>
      <c r="F63" s="217"/>
      <c r="G63" s="217"/>
      <c r="H63" s="184" t="s">
        <v>115</v>
      </c>
      <c r="I63" s="181"/>
      <c r="J63" s="185"/>
      <c r="K63" s="39"/>
      <c r="L63" s="184" t="s">
        <v>112</v>
      </c>
      <c r="M63" s="181"/>
      <c r="N63" s="185"/>
      <c r="O63" s="39"/>
      <c r="P63" s="217" t="s">
        <v>5</v>
      </c>
      <c r="Q63" s="217"/>
      <c r="R63" s="217"/>
      <c r="S63" s="220" t="s">
        <v>26</v>
      </c>
      <c r="T63" s="217"/>
      <c r="U63" s="221"/>
      <c r="V63" s="3"/>
      <c r="W63" s="3"/>
      <c r="X63" s="3"/>
      <c r="Y63" s="3"/>
      <c r="Z63" s="3"/>
    </row>
    <row r="64" spans="1:26" ht="17.25" customHeight="1" thickBot="1">
      <c r="A64" s="218"/>
      <c r="B64" s="219"/>
      <c r="C64" s="219"/>
      <c r="D64" s="219"/>
      <c r="E64" s="219"/>
      <c r="F64" s="219"/>
      <c r="G64" s="219"/>
      <c r="H64" s="183"/>
      <c r="I64" s="183"/>
      <c r="J64" s="183"/>
      <c r="K64" s="54" t="s">
        <v>6</v>
      </c>
      <c r="L64" s="183"/>
      <c r="M64" s="183"/>
      <c r="N64" s="183"/>
      <c r="O64" s="54" t="s">
        <v>6</v>
      </c>
      <c r="P64" s="219"/>
      <c r="Q64" s="219"/>
      <c r="R64" s="219"/>
      <c r="S64" s="219"/>
      <c r="T64" s="219"/>
      <c r="U64" s="222"/>
      <c r="V64" s="3"/>
      <c r="W64" s="3"/>
      <c r="X64" s="3"/>
      <c r="Y64" s="3"/>
      <c r="Z64" s="3"/>
    </row>
    <row r="65" spans="1:21" s="20" customFormat="1" ht="12.95" customHeight="1" thickTop="1">
      <c r="A65" s="207" t="s">
        <v>7</v>
      </c>
      <c r="B65" s="208"/>
      <c r="C65" s="208"/>
      <c r="D65" s="208"/>
      <c r="E65" s="208"/>
      <c r="F65" s="208"/>
      <c r="G65" s="208"/>
      <c r="H65" s="209">
        <f>SUM(H66,H70,H72,H75,H80,H86,H92,H95,H99,H103,H106,H109,H111)</f>
        <v>222606290</v>
      </c>
      <c r="I65" s="210"/>
      <c r="J65" s="211"/>
      <c r="K65" s="56">
        <f t="shared" ref="K65:K112" si="11">H65/$H$65*100</f>
        <v>100</v>
      </c>
      <c r="L65" s="209">
        <f>SUM(L66,L70,L72,L75,L80,L86,L92,L95,L99,L103,L106,L109,L111)</f>
        <v>204616062</v>
      </c>
      <c r="M65" s="210"/>
      <c r="N65" s="211"/>
      <c r="O65" s="56">
        <f t="shared" ref="O65:O112" si="12">L65/$L$65*100</f>
        <v>100</v>
      </c>
      <c r="P65" s="212">
        <f t="shared" ref="P65:P112" si="13">H65-L65</f>
        <v>17990228</v>
      </c>
      <c r="Q65" s="212"/>
      <c r="R65" s="212"/>
      <c r="S65" s="213"/>
      <c r="T65" s="213"/>
      <c r="U65" s="214"/>
    </row>
    <row r="66" spans="1:21" s="20" customFormat="1" ht="12.95" customHeight="1">
      <c r="A66" s="194" t="s">
        <v>27</v>
      </c>
      <c r="B66" s="188"/>
      <c r="C66" s="188"/>
      <c r="D66" s="188"/>
      <c r="E66" s="188"/>
      <c r="F66" s="188"/>
      <c r="G66" s="188"/>
      <c r="H66" s="189">
        <f>H67+H68+H69</f>
        <v>15084001</v>
      </c>
      <c r="I66" s="190"/>
      <c r="J66" s="191"/>
      <c r="K66" s="21">
        <f t="shared" si="11"/>
        <v>6.7760893009806686</v>
      </c>
      <c r="L66" s="189">
        <f>L67+L68+L69</f>
        <v>14431300</v>
      </c>
      <c r="M66" s="190"/>
      <c r="N66" s="191"/>
      <c r="O66" s="21">
        <f t="shared" si="12"/>
        <v>7.0528676287397225</v>
      </c>
      <c r="P66" s="215">
        <f t="shared" si="13"/>
        <v>652701</v>
      </c>
      <c r="Q66" s="215"/>
      <c r="R66" s="215"/>
      <c r="S66" s="192"/>
      <c r="T66" s="192"/>
      <c r="U66" s="193"/>
    </row>
    <row r="67" spans="1:21" s="20" customFormat="1" ht="12.95" customHeight="1">
      <c r="A67" s="194"/>
      <c r="B67" s="195" t="s">
        <v>28</v>
      </c>
      <c r="C67" s="195"/>
      <c r="D67" s="195"/>
      <c r="E67" s="195"/>
      <c r="F67" s="195"/>
      <c r="G67" s="195"/>
      <c r="H67" s="189">
        <v>581585</v>
      </c>
      <c r="I67" s="190"/>
      <c r="J67" s="191"/>
      <c r="K67" s="21">
        <f t="shared" si="11"/>
        <v>0.26126171008015991</v>
      </c>
      <c r="L67" s="189">
        <v>545085</v>
      </c>
      <c r="M67" s="190"/>
      <c r="N67" s="191"/>
      <c r="O67" s="21">
        <f t="shared" si="12"/>
        <v>0.26639404290754065</v>
      </c>
      <c r="P67" s="189">
        <f t="shared" si="13"/>
        <v>36500</v>
      </c>
      <c r="Q67" s="190"/>
      <c r="R67" s="191"/>
      <c r="S67" s="192"/>
      <c r="T67" s="192"/>
      <c r="U67" s="193"/>
    </row>
    <row r="68" spans="1:21" s="20" customFormat="1" ht="12.95" customHeight="1">
      <c r="A68" s="194"/>
      <c r="B68" s="195" t="s">
        <v>29</v>
      </c>
      <c r="C68" s="195"/>
      <c r="D68" s="195"/>
      <c r="E68" s="195"/>
      <c r="F68" s="195"/>
      <c r="G68" s="195"/>
      <c r="H68" s="189">
        <v>169406</v>
      </c>
      <c r="I68" s="190"/>
      <c r="J68" s="191"/>
      <c r="K68" s="21">
        <f t="shared" si="11"/>
        <v>7.6101173960538129E-2</v>
      </c>
      <c r="L68" s="189">
        <v>169406</v>
      </c>
      <c r="M68" s="190"/>
      <c r="N68" s="191"/>
      <c r="O68" s="21">
        <f t="shared" si="12"/>
        <v>8.2792131929506102E-2</v>
      </c>
      <c r="P68" s="189">
        <f t="shared" si="13"/>
        <v>0</v>
      </c>
      <c r="Q68" s="190"/>
      <c r="R68" s="191"/>
      <c r="S68" s="192"/>
      <c r="T68" s="192"/>
      <c r="U68" s="193"/>
    </row>
    <row r="69" spans="1:21" s="20" customFormat="1" ht="12.95" customHeight="1">
      <c r="A69" s="194"/>
      <c r="B69" s="195" t="s">
        <v>30</v>
      </c>
      <c r="C69" s="195"/>
      <c r="D69" s="195"/>
      <c r="E69" s="195"/>
      <c r="F69" s="195"/>
      <c r="G69" s="195"/>
      <c r="H69" s="189">
        <v>14333010</v>
      </c>
      <c r="I69" s="190"/>
      <c r="J69" s="191"/>
      <c r="K69" s="21">
        <f t="shared" si="11"/>
        <v>6.4387264169399705</v>
      </c>
      <c r="L69" s="189">
        <v>13716809</v>
      </c>
      <c r="M69" s="190"/>
      <c r="N69" s="191"/>
      <c r="O69" s="21">
        <f t="shared" si="12"/>
        <v>6.703681453902675</v>
      </c>
      <c r="P69" s="189">
        <f t="shared" si="13"/>
        <v>616201</v>
      </c>
      <c r="Q69" s="190"/>
      <c r="R69" s="191"/>
      <c r="S69" s="192"/>
      <c r="T69" s="192"/>
      <c r="U69" s="193"/>
    </row>
    <row r="70" spans="1:21" s="20" customFormat="1" ht="12.95" customHeight="1">
      <c r="A70" s="194" t="s">
        <v>31</v>
      </c>
      <c r="B70" s="188"/>
      <c r="C70" s="188"/>
      <c r="D70" s="188"/>
      <c r="E70" s="188"/>
      <c r="F70" s="188"/>
      <c r="G70" s="188"/>
      <c r="H70" s="189">
        <f>H71</f>
        <v>986167</v>
      </c>
      <c r="I70" s="190"/>
      <c r="J70" s="191"/>
      <c r="K70" s="21">
        <f t="shared" si="11"/>
        <v>0.4430094944756503</v>
      </c>
      <c r="L70" s="189">
        <f>L71</f>
        <v>803235</v>
      </c>
      <c r="M70" s="190"/>
      <c r="N70" s="191"/>
      <c r="O70" s="21">
        <f t="shared" si="12"/>
        <v>0.39255715907581101</v>
      </c>
      <c r="P70" s="189">
        <f t="shared" si="13"/>
        <v>182932</v>
      </c>
      <c r="Q70" s="190"/>
      <c r="R70" s="191"/>
      <c r="S70" s="192"/>
      <c r="T70" s="192"/>
      <c r="U70" s="193"/>
    </row>
    <row r="71" spans="1:21" s="20" customFormat="1" ht="12.95" customHeight="1">
      <c r="A71" s="40"/>
      <c r="B71" s="188" t="s">
        <v>32</v>
      </c>
      <c r="C71" s="188"/>
      <c r="D71" s="188"/>
      <c r="E71" s="188"/>
      <c r="F71" s="188"/>
      <c r="G71" s="188"/>
      <c r="H71" s="189">
        <v>986167</v>
      </c>
      <c r="I71" s="190"/>
      <c r="J71" s="191"/>
      <c r="K71" s="21">
        <f t="shared" si="11"/>
        <v>0.4430094944756503</v>
      </c>
      <c r="L71" s="189">
        <v>803235</v>
      </c>
      <c r="M71" s="190"/>
      <c r="N71" s="191"/>
      <c r="O71" s="21">
        <f t="shared" si="12"/>
        <v>0.39255715907581101</v>
      </c>
      <c r="P71" s="189">
        <f t="shared" si="13"/>
        <v>182932</v>
      </c>
      <c r="Q71" s="190"/>
      <c r="R71" s="191"/>
      <c r="S71" s="192"/>
      <c r="T71" s="192"/>
      <c r="U71" s="193"/>
    </row>
    <row r="72" spans="1:21" s="20" customFormat="1" ht="12.95" customHeight="1">
      <c r="A72" s="194" t="s">
        <v>33</v>
      </c>
      <c r="B72" s="188"/>
      <c r="C72" s="188"/>
      <c r="D72" s="188"/>
      <c r="E72" s="188"/>
      <c r="F72" s="188"/>
      <c r="G72" s="188"/>
      <c r="H72" s="189">
        <f>H73+H74</f>
        <v>602654</v>
      </c>
      <c r="I72" s="190"/>
      <c r="J72" s="191"/>
      <c r="K72" s="21">
        <f t="shared" si="11"/>
        <v>0.27072640220543631</v>
      </c>
      <c r="L72" s="189">
        <f>L73+L74</f>
        <v>588944</v>
      </c>
      <c r="M72" s="190"/>
      <c r="N72" s="191"/>
      <c r="O72" s="21">
        <f t="shared" si="12"/>
        <v>0.28782882157120193</v>
      </c>
      <c r="P72" s="189">
        <f t="shared" si="13"/>
        <v>13710</v>
      </c>
      <c r="Q72" s="190"/>
      <c r="R72" s="191"/>
      <c r="S72" s="192"/>
      <c r="T72" s="192"/>
      <c r="U72" s="193"/>
    </row>
    <row r="73" spans="1:21" s="20" customFormat="1" ht="12.95" customHeight="1">
      <c r="A73" s="41"/>
      <c r="B73" s="188" t="s">
        <v>34</v>
      </c>
      <c r="C73" s="188"/>
      <c r="D73" s="188"/>
      <c r="E73" s="188"/>
      <c r="F73" s="188"/>
      <c r="G73" s="188"/>
      <c r="H73" s="189">
        <v>301420</v>
      </c>
      <c r="I73" s="190"/>
      <c r="J73" s="191"/>
      <c r="K73" s="21">
        <f t="shared" si="11"/>
        <v>0.13540497889794578</v>
      </c>
      <c r="L73" s="189">
        <v>301420</v>
      </c>
      <c r="M73" s="190"/>
      <c r="N73" s="191"/>
      <c r="O73" s="21">
        <f t="shared" si="12"/>
        <v>0.14731003864202996</v>
      </c>
      <c r="P73" s="189">
        <f t="shared" si="13"/>
        <v>0</v>
      </c>
      <c r="Q73" s="190"/>
      <c r="R73" s="191"/>
      <c r="S73" s="192"/>
      <c r="T73" s="192"/>
      <c r="U73" s="193"/>
    </row>
    <row r="74" spans="1:21" s="20" customFormat="1" ht="12.95" customHeight="1">
      <c r="A74" s="42"/>
      <c r="B74" s="188" t="s">
        <v>35</v>
      </c>
      <c r="C74" s="188"/>
      <c r="D74" s="188"/>
      <c r="E74" s="188"/>
      <c r="F74" s="188"/>
      <c r="G74" s="188"/>
      <c r="H74" s="189">
        <v>301234</v>
      </c>
      <c r="I74" s="190"/>
      <c r="J74" s="191"/>
      <c r="K74" s="21">
        <f t="shared" si="11"/>
        <v>0.13532142330749056</v>
      </c>
      <c r="L74" s="189">
        <v>287524</v>
      </c>
      <c r="M74" s="190"/>
      <c r="N74" s="191"/>
      <c r="O74" s="21">
        <f t="shared" si="12"/>
        <v>0.140518782929172</v>
      </c>
      <c r="P74" s="189">
        <f t="shared" si="13"/>
        <v>13710</v>
      </c>
      <c r="Q74" s="190"/>
      <c r="R74" s="191"/>
      <c r="S74" s="192"/>
      <c r="T74" s="192"/>
      <c r="U74" s="193"/>
    </row>
    <row r="75" spans="1:21" s="20" customFormat="1" ht="12.95" customHeight="1">
      <c r="A75" s="194" t="s">
        <v>36</v>
      </c>
      <c r="B75" s="188"/>
      <c r="C75" s="188"/>
      <c r="D75" s="188"/>
      <c r="E75" s="188"/>
      <c r="F75" s="188"/>
      <c r="G75" s="188"/>
      <c r="H75" s="189">
        <f>H76+H77+H78+H79</f>
        <v>18677932</v>
      </c>
      <c r="I75" s="190"/>
      <c r="J75" s="191"/>
      <c r="K75" s="21">
        <f t="shared" si="11"/>
        <v>8.3905679394773607</v>
      </c>
      <c r="L75" s="189">
        <f>L76+L77+L78+L79</f>
        <v>17377615</v>
      </c>
      <c r="M75" s="190"/>
      <c r="N75" s="191"/>
      <c r="O75" s="21">
        <f t="shared" si="12"/>
        <v>8.4927912452933434</v>
      </c>
      <c r="P75" s="189">
        <f t="shared" si="13"/>
        <v>1300317</v>
      </c>
      <c r="Q75" s="190"/>
      <c r="R75" s="191"/>
      <c r="S75" s="192"/>
      <c r="T75" s="192"/>
      <c r="U75" s="193"/>
    </row>
    <row r="76" spans="1:21" s="20" customFormat="1" ht="12.95" customHeight="1">
      <c r="A76" s="194" t="s">
        <v>23</v>
      </c>
      <c r="B76" s="188" t="s">
        <v>37</v>
      </c>
      <c r="C76" s="188"/>
      <c r="D76" s="188"/>
      <c r="E76" s="188"/>
      <c r="F76" s="188"/>
      <c r="G76" s="188"/>
      <c r="H76" s="189">
        <v>6924409</v>
      </c>
      <c r="I76" s="190"/>
      <c r="J76" s="191"/>
      <c r="K76" s="21">
        <f t="shared" si="11"/>
        <v>3.1106079706912144</v>
      </c>
      <c r="L76" s="189">
        <v>6784572</v>
      </c>
      <c r="M76" s="190"/>
      <c r="N76" s="191"/>
      <c r="O76" s="21">
        <f t="shared" si="12"/>
        <v>3.3157572937749138</v>
      </c>
      <c r="P76" s="189">
        <f t="shared" si="13"/>
        <v>139837</v>
      </c>
      <c r="Q76" s="190"/>
      <c r="R76" s="191"/>
      <c r="S76" s="192"/>
      <c r="T76" s="192"/>
      <c r="U76" s="193"/>
    </row>
    <row r="77" spans="1:21" s="20" customFormat="1" ht="12.95" customHeight="1">
      <c r="A77" s="194"/>
      <c r="B77" s="188" t="s">
        <v>38</v>
      </c>
      <c r="C77" s="188"/>
      <c r="D77" s="188"/>
      <c r="E77" s="188"/>
      <c r="F77" s="188"/>
      <c r="G77" s="188"/>
      <c r="H77" s="189">
        <v>11241431</v>
      </c>
      <c r="I77" s="190"/>
      <c r="J77" s="191"/>
      <c r="K77" s="21">
        <f t="shared" si="11"/>
        <v>5.0499161546603197</v>
      </c>
      <c r="L77" s="189">
        <v>10280951</v>
      </c>
      <c r="M77" s="190"/>
      <c r="N77" s="191"/>
      <c r="O77" s="21">
        <f t="shared" si="12"/>
        <v>5.0245082910451089</v>
      </c>
      <c r="P77" s="189">
        <f t="shared" si="13"/>
        <v>960480</v>
      </c>
      <c r="Q77" s="190"/>
      <c r="R77" s="191"/>
      <c r="S77" s="192"/>
      <c r="T77" s="192"/>
      <c r="U77" s="193"/>
    </row>
    <row r="78" spans="1:21" s="20" customFormat="1" ht="12.95" customHeight="1">
      <c r="A78" s="194"/>
      <c r="B78" s="188" t="s">
        <v>39</v>
      </c>
      <c r="C78" s="188"/>
      <c r="D78" s="188"/>
      <c r="E78" s="188"/>
      <c r="F78" s="188"/>
      <c r="G78" s="188"/>
      <c r="H78" s="189">
        <v>505692</v>
      </c>
      <c r="I78" s="190"/>
      <c r="J78" s="191"/>
      <c r="K78" s="21">
        <f t="shared" si="11"/>
        <v>0.2271687830563997</v>
      </c>
      <c r="L78" s="189">
        <v>305692</v>
      </c>
      <c r="M78" s="190"/>
      <c r="N78" s="191"/>
      <c r="O78" s="21">
        <f t="shared" si="12"/>
        <v>0.14939785127914348</v>
      </c>
      <c r="P78" s="189">
        <f t="shared" si="13"/>
        <v>200000</v>
      </c>
      <c r="Q78" s="190"/>
      <c r="R78" s="191"/>
      <c r="S78" s="192"/>
      <c r="T78" s="192"/>
      <c r="U78" s="193"/>
    </row>
    <row r="79" spans="1:21" s="20" customFormat="1" ht="12.95" customHeight="1">
      <c r="A79" s="194"/>
      <c r="B79" s="188" t="s">
        <v>40</v>
      </c>
      <c r="C79" s="188"/>
      <c r="D79" s="188"/>
      <c r="E79" s="188"/>
      <c r="F79" s="188"/>
      <c r="G79" s="188"/>
      <c r="H79" s="189">
        <v>6400</v>
      </c>
      <c r="I79" s="190"/>
      <c r="J79" s="191"/>
      <c r="K79" s="21">
        <f t="shared" si="11"/>
        <v>2.8750310694275532E-3</v>
      </c>
      <c r="L79" s="189">
        <v>6400</v>
      </c>
      <c r="M79" s="190"/>
      <c r="N79" s="191"/>
      <c r="O79" s="21">
        <f t="shared" si="12"/>
        <v>3.1278091941775322E-3</v>
      </c>
      <c r="P79" s="189">
        <f t="shared" si="13"/>
        <v>0</v>
      </c>
      <c r="Q79" s="190"/>
      <c r="R79" s="191"/>
      <c r="S79" s="192"/>
      <c r="T79" s="192"/>
      <c r="U79" s="193"/>
    </row>
    <row r="80" spans="1:21" s="20" customFormat="1" ht="12.95" customHeight="1">
      <c r="A80" s="194" t="s">
        <v>41</v>
      </c>
      <c r="B80" s="188"/>
      <c r="C80" s="188"/>
      <c r="D80" s="188"/>
      <c r="E80" s="188"/>
      <c r="F80" s="188"/>
      <c r="G80" s="188"/>
      <c r="H80" s="189">
        <f>H81+H82+H83+H84+H85</f>
        <v>7440627</v>
      </c>
      <c r="I80" s="190"/>
      <c r="J80" s="191"/>
      <c r="K80" s="21">
        <f t="shared" si="11"/>
        <v>3.3425052814096134</v>
      </c>
      <c r="L80" s="189">
        <f>L81+L82+L83+L84+L85</f>
        <v>7527348</v>
      </c>
      <c r="M80" s="190"/>
      <c r="N80" s="191"/>
      <c r="O80" s="21">
        <f t="shared" si="12"/>
        <v>3.6787669190896652</v>
      </c>
      <c r="P80" s="189">
        <f t="shared" si="13"/>
        <v>-86721</v>
      </c>
      <c r="Q80" s="190"/>
      <c r="R80" s="191"/>
      <c r="S80" s="192"/>
      <c r="T80" s="192"/>
      <c r="U80" s="193"/>
    </row>
    <row r="81" spans="1:21" s="20" customFormat="1" ht="12.95" customHeight="1">
      <c r="A81" s="194" t="s">
        <v>23</v>
      </c>
      <c r="B81" s="188" t="s">
        <v>42</v>
      </c>
      <c r="C81" s="188"/>
      <c r="D81" s="188"/>
      <c r="E81" s="188"/>
      <c r="F81" s="188"/>
      <c r="G81" s="188"/>
      <c r="H81" s="189">
        <v>318582</v>
      </c>
      <c r="I81" s="190"/>
      <c r="J81" s="191"/>
      <c r="K81" s="21">
        <f t="shared" si="11"/>
        <v>0.1431145544000576</v>
      </c>
      <c r="L81" s="189">
        <v>283182</v>
      </c>
      <c r="M81" s="190"/>
      <c r="N81" s="191"/>
      <c r="O81" s="21">
        <f t="shared" si="12"/>
        <v>0.13839675987899719</v>
      </c>
      <c r="P81" s="189">
        <f t="shared" si="13"/>
        <v>35400</v>
      </c>
      <c r="Q81" s="190"/>
      <c r="R81" s="191"/>
      <c r="S81" s="192"/>
      <c r="T81" s="192"/>
      <c r="U81" s="193"/>
    </row>
    <row r="82" spans="1:21" s="20" customFormat="1" ht="12.95" customHeight="1">
      <c r="A82" s="194"/>
      <c r="B82" s="188" t="s">
        <v>43</v>
      </c>
      <c r="C82" s="188"/>
      <c r="D82" s="188"/>
      <c r="E82" s="188"/>
      <c r="F82" s="188"/>
      <c r="G82" s="188"/>
      <c r="H82" s="189">
        <v>6187900</v>
      </c>
      <c r="I82" s="190"/>
      <c r="J82" s="191"/>
      <c r="K82" s="21">
        <f t="shared" si="11"/>
        <v>2.7797507428923054</v>
      </c>
      <c r="L82" s="189">
        <v>6361573</v>
      </c>
      <c r="M82" s="190"/>
      <c r="N82" s="191"/>
      <c r="O82" s="21">
        <f t="shared" si="12"/>
        <v>3.1090291435674291</v>
      </c>
      <c r="P82" s="189">
        <f t="shared" si="13"/>
        <v>-173673</v>
      </c>
      <c r="Q82" s="190"/>
      <c r="R82" s="191"/>
      <c r="S82" s="192"/>
      <c r="T82" s="192"/>
      <c r="U82" s="193"/>
    </row>
    <row r="83" spans="1:21" s="20" customFormat="1" ht="12.95" customHeight="1">
      <c r="A83" s="194"/>
      <c r="B83" s="188" t="s">
        <v>44</v>
      </c>
      <c r="C83" s="188"/>
      <c r="D83" s="188"/>
      <c r="E83" s="188"/>
      <c r="F83" s="188"/>
      <c r="G83" s="188"/>
      <c r="H83" s="189">
        <v>281327</v>
      </c>
      <c r="I83" s="190"/>
      <c r="J83" s="191"/>
      <c r="K83" s="21">
        <f t="shared" si="11"/>
        <v>0.12637872901075708</v>
      </c>
      <c r="L83" s="189">
        <v>201327</v>
      </c>
      <c r="M83" s="190"/>
      <c r="N83" s="191"/>
      <c r="O83" s="21">
        <f t="shared" si="12"/>
        <v>9.839256900565313E-2</v>
      </c>
      <c r="P83" s="189">
        <f t="shared" si="13"/>
        <v>80000</v>
      </c>
      <c r="Q83" s="190"/>
      <c r="R83" s="191"/>
      <c r="S83" s="192"/>
      <c r="T83" s="192"/>
      <c r="U83" s="193"/>
    </row>
    <row r="84" spans="1:21" s="20" customFormat="1" ht="12.95" customHeight="1">
      <c r="A84" s="194"/>
      <c r="B84" s="188" t="s">
        <v>45</v>
      </c>
      <c r="C84" s="188"/>
      <c r="D84" s="188"/>
      <c r="E84" s="188"/>
      <c r="F84" s="188"/>
      <c r="G84" s="188"/>
      <c r="H84" s="189">
        <v>104950</v>
      </c>
      <c r="I84" s="190"/>
      <c r="J84" s="191"/>
      <c r="K84" s="21">
        <f t="shared" si="11"/>
        <v>4.7146017302565887E-2</v>
      </c>
      <c r="L84" s="189">
        <v>96750</v>
      </c>
      <c r="M84" s="190"/>
      <c r="N84" s="191"/>
      <c r="O84" s="21">
        <f t="shared" si="12"/>
        <v>4.7283678052605665E-2</v>
      </c>
      <c r="P84" s="189">
        <f t="shared" si="13"/>
        <v>8200</v>
      </c>
      <c r="Q84" s="190"/>
      <c r="R84" s="191"/>
      <c r="S84" s="192"/>
      <c r="T84" s="192"/>
      <c r="U84" s="193"/>
    </row>
    <row r="85" spans="1:21" s="20" customFormat="1" ht="12.95" customHeight="1">
      <c r="A85" s="194"/>
      <c r="B85" s="188" t="s">
        <v>46</v>
      </c>
      <c r="C85" s="188"/>
      <c r="D85" s="188"/>
      <c r="E85" s="188"/>
      <c r="F85" s="188"/>
      <c r="G85" s="188"/>
      <c r="H85" s="189">
        <v>547868</v>
      </c>
      <c r="I85" s="190"/>
      <c r="J85" s="191"/>
      <c r="K85" s="21">
        <f t="shared" si="11"/>
        <v>0.2461152378039273</v>
      </c>
      <c r="L85" s="189">
        <v>584516</v>
      </c>
      <c r="M85" s="190"/>
      <c r="N85" s="191"/>
      <c r="O85" s="21">
        <f t="shared" si="12"/>
        <v>0.28566476858498041</v>
      </c>
      <c r="P85" s="189">
        <f t="shared" si="13"/>
        <v>-36648</v>
      </c>
      <c r="Q85" s="190"/>
      <c r="R85" s="191"/>
      <c r="S85" s="192"/>
      <c r="T85" s="192"/>
      <c r="U85" s="193"/>
    </row>
    <row r="86" spans="1:21" s="20" customFormat="1" ht="12.95" customHeight="1">
      <c r="A86" s="194" t="s">
        <v>47</v>
      </c>
      <c r="B86" s="188"/>
      <c r="C86" s="188"/>
      <c r="D86" s="188"/>
      <c r="E86" s="188"/>
      <c r="F86" s="188"/>
      <c r="G86" s="188"/>
      <c r="H86" s="189">
        <f>H87+H88+H89+H90+H91</f>
        <v>100668877</v>
      </c>
      <c r="I86" s="190"/>
      <c r="J86" s="191"/>
      <c r="K86" s="21">
        <f t="shared" si="11"/>
        <v>45.222835796778249</v>
      </c>
      <c r="L86" s="189">
        <f>L87+L88+L89+L90+L91</f>
        <v>93390412</v>
      </c>
      <c r="M86" s="190"/>
      <c r="N86" s="191"/>
      <c r="O86" s="21">
        <f t="shared" si="12"/>
        <v>45.641779578379335</v>
      </c>
      <c r="P86" s="189">
        <f t="shared" si="13"/>
        <v>7278465</v>
      </c>
      <c r="Q86" s="190"/>
      <c r="R86" s="191"/>
      <c r="S86" s="192"/>
      <c r="T86" s="192"/>
      <c r="U86" s="193"/>
    </row>
    <row r="87" spans="1:21" s="20" customFormat="1" ht="12.95" customHeight="1">
      <c r="A87" s="194" t="s">
        <v>23</v>
      </c>
      <c r="B87" s="206" t="s">
        <v>48</v>
      </c>
      <c r="C87" s="206"/>
      <c r="D87" s="206"/>
      <c r="E87" s="206"/>
      <c r="F87" s="206"/>
      <c r="G87" s="206"/>
      <c r="H87" s="189">
        <v>7541064</v>
      </c>
      <c r="I87" s="190"/>
      <c r="J87" s="191"/>
      <c r="K87" s="21">
        <f t="shared" si="11"/>
        <v>3.3876239525846286</v>
      </c>
      <c r="L87" s="189">
        <v>7538806</v>
      </c>
      <c r="M87" s="190"/>
      <c r="N87" s="191"/>
      <c r="O87" s="21">
        <f t="shared" si="12"/>
        <v>3.6843666749876167</v>
      </c>
      <c r="P87" s="189">
        <f t="shared" si="13"/>
        <v>2258</v>
      </c>
      <c r="Q87" s="190"/>
      <c r="R87" s="191"/>
      <c r="S87" s="192"/>
      <c r="T87" s="192"/>
      <c r="U87" s="193"/>
    </row>
    <row r="88" spans="1:21" s="20" customFormat="1" ht="12.95" customHeight="1">
      <c r="A88" s="194"/>
      <c r="B88" s="206" t="s">
        <v>49</v>
      </c>
      <c r="C88" s="206"/>
      <c r="D88" s="206"/>
      <c r="E88" s="206"/>
      <c r="F88" s="206"/>
      <c r="G88" s="206"/>
      <c r="H88" s="189">
        <v>14664131</v>
      </c>
      <c r="I88" s="190"/>
      <c r="J88" s="191"/>
      <c r="K88" s="21">
        <f t="shared" si="11"/>
        <v>6.5874737861180837</v>
      </c>
      <c r="L88" s="189">
        <v>13884094</v>
      </c>
      <c r="M88" s="190"/>
      <c r="N88" s="191"/>
      <c r="O88" s="21">
        <f t="shared" si="12"/>
        <v>6.7854370103164241</v>
      </c>
      <c r="P88" s="189">
        <f t="shared" si="13"/>
        <v>780037</v>
      </c>
      <c r="Q88" s="190"/>
      <c r="R88" s="191"/>
      <c r="S88" s="192"/>
      <c r="T88" s="192"/>
      <c r="U88" s="193"/>
    </row>
    <row r="89" spans="1:21" s="20" customFormat="1" ht="12.95" customHeight="1">
      <c r="A89" s="194"/>
      <c r="B89" s="206" t="s">
        <v>50</v>
      </c>
      <c r="C89" s="206"/>
      <c r="D89" s="206"/>
      <c r="E89" s="206"/>
      <c r="F89" s="206"/>
      <c r="G89" s="206"/>
      <c r="H89" s="189">
        <v>55551489</v>
      </c>
      <c r="I89" s="190"/>
      <c r="J89" s="191"/>
      <c r="K89" s="21">
        <f t="shared" si="11"/>
        <v>24.955040129369209</v>
      </c>
      <c r="L89" s="189">
        <v>52178997</v>
      </c>
      <c r="M89" s="190"/>
      <c r="N89" s="191"/>
      <c r="O89" s="21">
        <f t="shared" si="12"/>
        <v>25.500929149931544</v>
      </c>
      <c r="P89" s="189">
        <f t="shared" si="13"/>
        <v>3372492</v>
      </c>
      <c r="Q89" s="190"/>
      <c r="R89" s="191"/>
      <c r="S89" s="192"/>
      <c r="T89" s="192"/>
      <c r="U89" s="193"/>
    </row>
    <row r="90" spans="1:21" s="20" customFormat="1" ht="12.95" customHeight="1">
      <c r="A90" s="194"/>
      <c r="B90" s="206" t="s">
        <v>51</v>
      </c>
      <c r="C90" s="206"/>
      <c r="D90" s="206"/>
      <c r="E90" s="206"/>
      <c r="F90" s="206"/>
      <c r="G90" s="206"/>
      <c r="H90" s="189">
        <v>21292241</v>
      </c>
      <c r="I90" s="190"/>
      <c r="J90" s="191"/>
      <c r="K90" s="21">
        <f t="shared" si="11"/>
        <v>9.5649772519904985</v>
      </c>
      <c r="L90" s="189">
        <v>17961785</v>
      </c>
      <c r="M90" s="190"/>
      <c r="N90" s="191"/>
      <c r="O90" s="21">
        <f t="shared" si="12"/>
        <v>8.778286916693764</v>
      </c>
      <c r="P90" s="189">
        <f t="shared" si="13"/>
        <v>3330456</v>
      </c>
      <c r="Q90" s="190"/>
      <c r="R90" s="191"/>
      <c r="S90" s="192"/>
      <c r="T90" s="192"/>
      <c r="U90" s="193"/>
    </row>
    <row r="91" spans="1:21" s="20" customFormat="1" ht="12.95" customHeight="1">
      <c r="A91" s="194"/>
      <c r="B91" s="206" t="s">
        <v>52</v>
      </c>
      <c r="C91" s="206"/>
      <c r="D91" s="206"/>
      <c r="E91" s="206"/>
      <c r="F91" s="206"/>
      <c r="G91" s="206"/>
      <c r="H91" s="189">
        <v>1619952</v>
      </c>
      <c r="I91" s="190"/>
      <c r="J91" s="191"/>
      <c r="K91" s="21">
        <f t="shared" si="11"/>
        <v>0.72772067671582863</v>
      </c>
      <c r="L91" s="189">
        <v>1826730</v>
      </c>
      <c r="M91" s="190"/>
      <c r="N91" s="191"/>
      <c r="O91" s="21">
        <f t="shared" si="12"/>
        <v>0.89275982644998808</v>
      </c>
      <c r="P91" s="189">
        <f t="shared" si="13"/>
        <v>-206778</v>
      </c>
      <c r="Q91" s="190"/>
      <c r="R91" s="191"/>
      <c r="S91" s="192"/>
      <c r="T91" s="192"/>
      <c r="U91" s="193"/>
    </row>
    <row r="92" spans="1:21" s="20" customFormat="1" ht="12.95" customHeight="1">
      <c r="A92" s="194" t="s">
        <v>53</v>
      </c>
      <c r="B92" s="188"/>
      <c r="C92" s="188"/>
      <c r="D92" s="188"/>
      <c r="E92" s="188"/>
      <c r="F92" s="188"/>
      <c r="G92" s="188"/>
      <c r="H92" s="189">
        <f>H93+H94</f>
        <v>5570022</v>
      </c>
      <c r="I92" s="190"/>
      <c r="J92" s="191"/>
      <c r="K92" s="21">
        <f t="shared" si="11"/>
        <v>2.5021853605304685</v>
      </c>
      <c r="L92" s="189">
        <f>L93+L94</f>
        <v>4902142</v>
      </c>
      <c r="M92" s="190"/>
      <c r="N92" s="191"/>
      <c r="O92" s="21">
        <f t="shared" si="12"/>
        <v>2.3957757529318493</v>
      </c>
      <c r="P92" s="189">
        <f t="shared" si="13"/>
        <v>667880</v>
      </c>
      <c r="Q92" s="190"/>
      <c r="R92" s="191"/>
      <c r="S92" s="192"/>
      <c r="T92" s="192"/>
      <c r="U92" s="193"/>
    </row>
    <row r="93" spans="1:21" s="20" customFormat="1" ht="12.95" customHeight="1">
      <c r="A93" s="41"/>
      <c r="B93" s="188" t="s">
        <v>54</v>
      </c>
      <c r="C93" s="188"/>
      <c r="D93" s="188"/>
      <c r="E93" s="188"/>
      <c r="F93" s="188"/>
      <c r="G93" s="188"/>
      <c r="H93" s="189">
        <v>5507284</v>
      </c>
      <c r="I93" s="190"/>
      <c r="J93" s="191"/>
      <c r="K93" s="21">
        <f t="shared" si="11"/>
        <v>2.4740019700251956</v>
      </c>
      <c r="L93" s="189">
        <v>4846966</v>
      </c>
      <c r="M93" s="190"/>
      <c r="N93" s="191"/>
      <c r="O93" s="21">
        <f t="shared" si="12"/>
        <v>2.3688101279165465</v>
      </c>
      <c r="P93" s="189">
        <f t="shared" si="13"/>
        <v>660318</v>
      </c>
      <c r="Q93" s="190"/>
      <c r="R93" s="191"/>
      <c r="S93" s="192"/>
      <c r="T93" s="192"/>
      <c r="U93" s="193"/>
    </row>
    <row r="94" spans="1:21" s="20" customFormat="1" ht="12.95" customHeight="1">
      <c r="A94" s="42"/>
      <c r="B94" s="188" t="s">
        <v>55</v>
      </c>
      <c r="C94" s="188"/>
      <c r="D94" s="188"/>
      <c r="E94" s="188"/>
      <c r="F94" s="188"/>
      <c r="G94" s="188"/>
      <c r="H94" s="189">
        <v>62738</v>
      </c>
      <c r="I94" s="190"/>
      <c r="J94" s="191"/>
      <c r="K94" s="21">
        <f t="shared" si="11"/>
        <v>2.8183390505272785E-2</v>
      </c>
      <c r="L94" s="189">
        <v>55176</v>
      </c>
      <c r="M94" s="190"/>
      <c r="N94" s="191"/>
      <c r="O94" s="21">
        <f t="shared" si="12"/>
        <v>2.6965625015303051E-2</v>
      </c>
      <c r="P94" s="189">
        <f t="shared" si="13"/>
        <v>7562</v>
      </c>
      <c r="Q94" s="190"/>
      <c r="R94" s="191"/>
      <c r="S94" s="192"/>
      <c r="T94" s="192"/>
      <c r="U94" s="193"/>
    </row>
    <row r="95" spans="1:21" s="20" customFormat="1" ht="12.95" customHeight="1">
      <c r="A95" s="194" t="s">
        <v>56</v>
      </c>
      <c r="B95" s="188"/>
      <c r="C95" s="188"/>
      <c r="D95" s="188"/>
      <c r="E95" s="188"/>
      <c r="F95" s="188"/>
      <c r="G95" s="188"/>
      <c r="H95" s="189">
        <f>H96+H97+H98</f>
        <v>16264710</v>
      </c>
      <c r="I95" s="190"/>
      <c r="J95" s="191"/>
      <c r="K95" s="21">
        <f t="shared" si="11"/>
        <v>7.3064916539420333</v>
      </c>
      <c r="L95" s="189">
        <f>L96+L97+L98</f>
        <v>14663938</v>
      </c>
      <c r="M95" s="190"/>
      <c r="N95" s="191"/>
      <c r="O95" s="21">
        <f t="shared" si="12"/>
        <v>7.1665625155077013</v>
      </c>
      <c r="P95" s="189">
        <f t="shared" si="13"/>
        <v>1600772</v>
      </c>
      <c r="Q95" s="190"/>
      <c r="R95" s="191"/>
      <c r="S95" s="192"/>
      <c r="T95" s="192"/>
      <c r="U95" s="193"/>
    </row>
    <row r="96" spans="1:21" s="20" customFormat="1" ht="12.95" customHeight="1">
      <c r="A96" s="41"/>
      <c r="B96" s="188" t="s">
        <v>57</v>
      </c>
      <c r="C96" s="188"/>
      <c r="D96" s="188"/>
      <c r="E96" s="188"/>
      <c r="F96" s="188"/>
      <c r="G96" s="188"/>
      <c r="H96" s="189">
        <v>8540724</v>
      </c>
      <c r="I96" s="190"/>
      <c r="J96" s="191"/>
      <c r="K96" s="21">
        <f t="shared" si="11"/>
        <v>3.8366948211571201</v>
      </c>
      <c r="L96" s="189">
        <v>8360990</v>
      </c>
      <c r="M96" s="190"/>
      <c r="N96" s="191"/>
      <c r="O96" s="21">
        <f t="shared" si="12"/>
        <v>4.0861845928791256</v>
      </c>
      <c r="P96" s="189">
        <f t="shared" si="13"/>
        <v>179734</v>
      </c>
      <c r="Q96" s="190"/>
      <c r="R96" s="191"/>
      <c r="S96" s="192"/>
      <c r="T96" s="192"/>
      <c r="U96" s="193"/>
    </row>
    <row r="97" spans="1:21" s="20" customFormat="1" ht="12.95" customHeight="1">
      <c r="A97" s="43"/>
      <c r="B97" s="188" t="s">
        <v>58</v>
      </c>
      <c r="C97" s="188"/>
      <c r="D97" s="188"/>
      <c r="E97" s="188"/>
      <c r="F97" s="188"/>
      <c r="G97" s="188"/>
      <c r="H97" s="189">
        <v>4652703</v>
      </c>
      <c r="I97" s="190"/>
      <c r="J97" s="191"/>
      <c r="K97" s="21">
        <f t="shared" si="11"/>
        <v>2.090104012784185</v>
      </c>
      <c r="L97" s="189">
        <v>3969825</v>
      </c>
      <c r="M97" s="190"/>
      <c r="N97" s="191"/>
      <c r="O97" s="21">
        <f t="shared" si="12"/>
        <v>1.9401336147305972</v>
      </c>
      <c r="P97" s="189">
        <f t="shared" si="13"/>
        <v>682878</v>
      </c>
      <c r="Q97" s="190"/>
      <c r="R97" s="191"/>
      <c r="S97" s="192"/>
      <c r="T97" s="192"/>
      <c r="U97" s="193"/>
    </row>
    <row r="98" spans="1:21" s="20" customFormat="1" ht="12.95" customHeight="1">
      <c r="A98" s="42"/>
      <c r="B98" s="188" t="s">
        <v>59</v>
      </c>
      <c r="C98" s="188"/>
      <c r="D98" s="188"/>
      <c r="E98" s="188"/>
      <c r="F98" s="188"/>
      <c r="G98" s="188"/>
      <c r="H98" s="189">
        <v>3071283</v>
      </c>
      <c r="I98" s="190"/>
      <c r="J98" s="191"/>
      <c r="K98" s="21">
        <f t="shared" si="11"/>
        <v>1.3796928200007286</v>
      </c>
      <c r="L98" s="189">
        <v>2333123</v>
      </c>
      <c r="M98" s="190"/>
      <c r="N98" s="191"/>
      <c r="O98" s="21">
        <f t="shared" si="12"/>
        <v>1.1402443078979791</v>
      </c>
      <c r="P98" s="189">
        <f t="shared" si="13"/>
        <v>738160</v>
      </c>
      <c r="Q98" s="190"/>
      <c r="R98" s="191"/>
      <c r="S98" s="192"/>
      <c r="T98" s="192"/>
      <c r="U98" s="193"/>
    </row>
    <row r="99" spans="1:21" s="20" customFormat="1" ht="12.95" customHeight="1">
      <c r="A99" s="194" t="s">
        <v>60</v>
      </c>
      <c r="B99" s="188"/>
      <c r="C99" s="188"/>
      <c r="D99" s="188"/>
      <c r="E99" s="188"/>
      <c r="F99" s="188"/>
      <c r="G99" s="188"/>
      <c r="H99" s="189">
        <f>H100+H101+H102</f>
        <v>1128485</v>
      </c>
      <c r="I99" s="190"/>
      <c r="J99" s="191"/>
      <c r="K99" s="21">
        <f t="shared" si="11"/>
        <v>0.50694209943483626</v>
      </c>
      <c r="L99" s="189">
        <f>L100+L101+L102</f>
        <v>432461</v>
      </c>
      <c r="M99" s="190"/>
      <c r="N99" s="191"/>
      <c r="O99" s="21">
        <f t="shared" si="12"/>
        <v>0.21135242061300152</v>
      </c>
      <c r="P99" s="189">
        <f t="shared" si="13"/>
        <v>696024</v>
      </c>
      <c r="Q99" s="190"/>
      <c r="R99" s="191"/>
      <c r="S99" s="192"/>
      <c r="T99" s="192"/>
      <c r="U99" s="193"/>
    </row>
    <row r="100" spans="1:21" s="20" customFormat="1" ht="12.95" customHeight="1">
      <c r="A100" s="41"/>
      <c r="B100" s="195" t="s">
        <v>61</v>
      </c>
      <c r="C100" s="195"/>
      <c r="D100" s="195"/>
      <c r="E100" s="195"/>
      <c r="F100" s="195"/>
      <c r="G100" s="195"/>
      <c r="H100" s="189">
        <v>298395</v>
      </c>
      <c r="I100" s="190"/>
      <c r="J100" s="191"/>
      <c r="K100" s="21">
        <f t="shared" si="11"/>
        <v>0.13404607749403669</v>
      </c>
      <c r="L100" s="189">
        <v>135935</v>
      </c>
      <c r="M100" s="190"/>
      <c r="N100" s="191"/>
      <c r="O100" s="21">
        <f t="shared" si="12"/>
        <v>6.6434178564144186E-2</v>
      </c>
      <c r="P100" s="189">
        <f t="shared" si="13"/>
        <v>162460</v>
      </c>
      <c r="Q100" s="190"/>
      <c r="R100" s="191"/>
      <c r="S100" s="192"/>
      <c r="T100" s="192"/>
      <c r="U100" s="193"/>
    </row>
    <row r="101" spans="1:21" s="20" customFormat="1" ht="12.95" customHeight="1">
      <c r="A101" s="43"/>
      <c r="B101" s="195" t="s">
        <v>62</v>
      </c>
      <c r="C101" s="195"/>
      <c r="D101" s="195"/>
      <c r="E101" s="195"/>
      <c r="F101" s="195"/>
      <c r="G101" s="195"/>
      <c r="H101" s="189">
        <v>165164</v>
      </c>
      <c r="I101" s="190"/>
      <c r="J101" s="191"/>
      <c r="K101" s="21">
        <f t="shared" si="11"/>
        <v>7.4195567429833173E-2</v>
      </c>
      <c r="L101" s="189">
        <v>104100</v>
      </c>
      <c r="M101" s="190"/>
      <c r="N101" s="191"/>
      <c r="O101" s="21">
        <f t="shared" si="12"/>
        <v>5.0875771424043925E-2</v>
      </c>
      <c r="P101" s="189">
        <f t="shared" si="13"/>
        <v>61064</v>
      </c>
      <c r="Q101" s="190"/>
      <c r="R101" s="191"/>
      <c r="S101" s="192"/>
      <c r="T101" s="192"/>
      <c r="U101" s="193"/>
    </row>
    <row r="102" spans="1:21" s="20" customFormat="1" ht="12.95" customHeight="1">
      <c r="A102" s="42"/>
      <c r="B102" s="195" t="s">
        <v>63</v>
      </c>
      <c r="C102" s="195"/>
      <c r="D102" s="195"/>
      <c r="E102" s="195"/>
      <c r="F102" s="195"/>
      <c r="G102" s="195"/>
      <c r="H102" s="189">
        <v>664926</v>
      </c>
      <c r="I102" s="190"/>
      <c r="J102" s="191"/>
      <c r="K102" s="21">
        <f t="shared" si="11"/>
        <v>0.29870045451096644</v>
      </c>
      <c r="L102" s="189">
        <v>192426</v>
      </c>
      <c r="M102" s="190"/>
      <c r="N102" s="191"/>
      <c r="O102" s="21">
        <f t="shared" si="12"/>
        <v>9.4042470624813412E-2</v>
      </c>
      <c r="P102" s="189">
        <f t="shared" si="13"/>
        <v>472500</v>
      </c>
      <c r="Q102" s="190"/>
      <c r="R102" s="191"/>
      <c r="S102" s="192"/>
      <c r="T102" s="192"/>
      <c r="U102" s="193"/>
    </row>
    <row r="103" spans="1:21" s="20" customFormat="1" ht="12.95" customHeight="1">
      <c r="A103" s="194" t="s">
        <v>64</v>
      </c>
      <c r="B103" s="188"/>
      <c r="C103" s="188"/>
      <c r="D103" s="188"/>
      <c r="E103" s="188"/>
      <c r="F103" s="188"/>
      <c r="G103" s="188"/>
      <c r="H103" s="189">
        <f>H104+H105</f>
        <v>4465378</v>
      </c>
      <c r="I103" s="190"/>
      <c r="J103" s="191"/>
      <c r="K103" s="21">
        <f t="shared" si="11"/>
        <v>2.0059532010528547</v>
      </c>
      <c r="L103" s="189">
        <f>L104+L105</f>
        <v>1764591</v>
      </c>
      <c r="M103" s="190"/>
      <c r="N103" s="191"/>
      <c r="O103" s="21">
        <f t="shared" si="12"/>
        <v>0.8623912427754572</v>
      </c>
      <c r="P103" s="189">
        <f t="shared" si="13"/>
        <v>2700787</v>
      </c>
      <c r="Q103" s="190"/>
      <c r="R103" s="191"/>
      <c r="S103" s="192"/>
      <c r="T103" s="192"/>
      <c r="U103" s="193"/>
    </row>
    <row r="104" spans="1:21" s="20" customFormat="1" ht="12.95" customHeight="1">
      <c r="A104" s="41"/>
      <c r="B104" s="188" t="s">
        <v>65</v>
      </c>
      <c r="C104" s="188"/>
      <c r="D104" s="188"/>
      <c r="E104" s="188"/>
      <c r="F104" s="188"/>
      <c r="G104" s="188"/>
      <c r="H104" s="189">
        <v>3860346</v>
      </c>
      <c r="I104" s="190"/>
      <c r="J104" s="191"/>
      <c r="K104" s="21">
        <f t="shared" si="11"/>
        <v>1.7341585451156838</v>
      </c>
      <c r="L104" s="189">
        <v>1161219</v>
      </c>
      <c r="M104" s="190"/>
      <c r="N104" s="191"/>
      <c r="O104" s="21">
        <f t="shared" si="12"/>
        <v>0.56751116635213128</v>
      </c>
      <c r="P104" s="189">
        <f t="shared" si="13"/>
        <v>2699127</v>
      </c>
      <c r="Q104" s="190"/>
      <c r="R104" s="191"/>
      <c r="S104" s="192"/>
      <c r="T104" s="192"/>
      <c r="U104" s="193"/>
    </row>
    <row r="105" spans="1:21" s="20" customFormat="1" ht="12.95" customHeight="1">
      <c r="A105" s="42"/>
      <c r="B105" s="188" t="s">
        <v>66</v>
      </c>
      <c r="C105" s="188"/>
      <c r="D105" s="188"/>
      <c r="E105" s="188"/>
      <c r="F105" s="188"/>
      <c r="G105" s="188"/>
      <c r="H105" s="189">
        <v>605032</v>
      </c>
      <c r="I105" s="190"/>
      <c r="J105" s="191"/>
      <c r="K105" s="21">
        <f t="shared" si="11"/>
        <v>0.2717946559371705</v>
      </c>
      <c r="L105" s="189">
        <v>603372</v>
      </c>
      <c r="M105" s="190"/>
      <c r="N105" s="191"/>
      <c r="O105" s="21">
        <f t="shared" si="12"/>
        <v>0.29488007642332592</v>
      </c>
      <c r="P105" s="189">
        <f t="shared" si="13"/>
        <v>1660</v>
      </c>
      <c r="Q105" s="190"/>
      <c r="R105" s="191"/>
      <c r="S105" s="192"/>
      <c r="T105" s="192"/>
      <c r="U105" s="193"/>
    </row>
    <row r="106" spans="1:21" s="20" customFormat="1" ht="12.95" customHeight="1">
      <c r="A106" s="194" t="s">
        <v>67</v>
      </c>
      <c r="B106" s="188"/>
      <c r="C106" s="188"/>
      <c r="D106" s="188"/>
      <c r="E106" s="188"/>
      <c r="F106" s="188"/>
      <c r="G106" s="188"/>
      <c r="H106" s="189">
        <f>H107+H108</f>
        <v>9163682</v>
      </c>
      <c r="I106" s="190"/>
      <c r="J106" s="191"/>
      <c r="K106" s="21">
        <f t="shared" si="11"/>
        <v>4.1165422594303154</v>
      </c>
      <c r="L106" s="189">
        <f>L107+L108</f>
        <v>6049825</v>
      </c>
      <c r="M106" s="190"/>
      <c r="N106" s="191"/>
      <c r="O106" s="21">
        <f t="shared" si="12"/>
        <v>2.9566716028382953</v>
      </c>
      <c r="P106" s="189">
        <f t="shared" si="13"/>
        <v>3113857</v>
      </c>
      <c r="Q106" s="190"/>
      <c r="R106" s="191"/>
      <c r="S106" s="192"/>
      <c r="T106" s="192"/>
      <c r="U106" s="193"/>
    </row>
    <row r="107" spans="1:21" s="20" customFormat="1" ht="12.95" customHeight="1">
      <c r="A107" s="41"/>
      <c r="B107" s="188" t="s">
        <v>68</v>
      </c>
      <c r="C107" s="188"/>
      <c r="D107" s="188"/>
      <c r="E107" s="188"/>
      <c r="F107" s="188"/>
      <c r="G107" s="188"/>
      <c r="H107" s="189">
        <v>2273848</v>
      </c>
      <c r="I107" s="190"/>
      <c r="J107" s="191"/>
      <c r="K107" s="21">
        <f t="shared" si="11"/>
        <v>1.0214661948680785</v>
      </c>
      <c r="L107" s="189">
        <v>678148</v>
      </c>
      <c r="M107" s="190"/>
      <c r="N107" s="191"/>
      <c r="O107" s="21">
        <f t="shared" si="12"/>
        <v>0.33142461709579768</v>
      </c>
      <c r="P107" s="189">
        <f t="shared" si="13"/>
        <v>1595700</v>
      </c>
      <c r="Q107" s="190"/>
      <c r="R107" s="191"/>
      <c r="S107" s="192"/>
      <c r="T107" s="192"/>
      <c r="U107" s="193"/>
    </row>
    <row r="108" spans="1:21" s="20" customFormat="1" ht="12.95" customHeight="1">
      <c r="A108" s="42"/>
      <c r="B108" s="188" t="s">
        <v>69</v>
      </c>
      <c r="C108" s="188"/>
      <c r="D108" s="188"/>
      <c r="E108" s="188"/>
      <c r="F108" s="188"/>
      <c r="G108" s="188"/>
      <c r="H108" s="189">
        <v>6889834</v>
      </c>
      <c r="I108" s="190"/>
      <c r="J108" s="191"/>
      <c r="K108" s="21">
        <f t="shared" si="11"/>
        <v>3.0950760645622371</v>
      </c>
      <c r="L108" s="189">
        <v>5371677</v>
      </c>
      <c r="M108" s="190"/>
      <c r="N108" s="191"/>
      <c r="O108" s="21">
        <f t="shared" si="12"/>
        <v>2.6252469857424976</v>
      </c>
      <c r="P108" s="189">
        <f t="shared" si="13"/>
        <v>1518157</v>
      </c>
      <c r="Q108" s="190"/>
      <c r="R108" s="191"/>
      <c r="S108" s="192"/>
      <c r="T108" s="192"/>
      <c r="U108" s="193"/>
    </row>
    <row r="109" spans="1:21" s="20" customFormat="1" ht="12.95" customHeight="1">
      <c r="A109" s="194" t="s">
        <v>70</v>
      </c>
      <c r="B109" s="188"/>
      <c r="C109" s="188"/>
      <c r="D109" s="188"/>
      <c r="E109" s="188"/>
      <c r="F109" s="188"/>
      <c r="G109" s="188"/>
      <c r="H109" s="189">
        <f>H110</f>
        <v>2101026</v>
      </c>
      <c r="I109" s="190"/>
      <c r="J109" s="191"/>
      <c r="K109" s="21">
        <f t="shared" si="11"/>
        <v>0.9438304730742334</v>
      </c>
      <c r="L109" s="189">
        <f>L110</f>
        <v>2229585</v>
      </c>
      <c r="M109" s="190"/>
      <c r="N109" s="191"/>
      <c r="O109" s="21">
        <f t="shared" si="12"/>
        <v>1.089643197218799</v>
      </c>
      <c r="P109" s="189">
        <f t="shared" si="13"/>
        <v>-128559</v>
      </c>
      <c r="Q109" s="190"/>
      <c r="R109" s="191"/>
      <c r="S109" s="192"/>
      <c r="T109" s="192"/>
      <c r="U109" s="193"/>
    </row>
    <row r="110" spans="1:21" s="20" customFormat="1" ht="12.95" customHeight="1">
      <c r="A110" s="40"/>
      <c r="B110" s="188" t="s">
        <v>70</v>
      </c>
      <c r="C110" s="188"/>
      <c r="D110" s="188"/>
      <c r="E110" s="188"/>
      <c r="F110" s="188"/>
      <c r="G110" s="188"/>
      <c r="H110" s="189">
        <v>2101026</v>
      </c>
      <c r="I110" s="190"/>
      <c r="J110" s="191"/>
      <c r="K110" s="21">
        <f t="shared" si="11"/>
        <v>0.9438304730742334</v>
      </c>
      <c r="L110" s="189">
        <v>2229585</v>
      </c>
      <c r="M110" s="190"/>
      <c r="N110" s="191"/>
      <c r="O110" s="21">
        <f t="shared" si="12"/>
        <v>1.089643197218799</v>
      </c>
      <c r="P110" s="189">
        <f t="shared" si="13"/>
        <v>-128559</v>
      </c>
      <c r="Q110" s="190"/>
      <c r="R110" s="191"/>
      <c r="S110" s="192"/>
      <c r="T110" s="192"/>
      <c r="U110" s="193"/>
    </row>
    <row r="111" spans="1:21" s="20" customFormat="1" ht="12.95" customHeight="1">
      <c r="A111" s="194" t="s">
        <v>71</v>
      </c>
      <c r="B111" s="188"/>
      <c r="C111" s="188"/>
      <c r="D111" s="188"/>
      <c r="E111" s="188"/>
      <c r="F111" s="188"/>
      <c r="G111" s="188"/>
      <c r="H111" s="189">
        <f>H112</f>
        <v>40452729</v>
      </c>
      <c r="I111" s="190"/>
      <c r="J111" s="191"/>
      <c r="K111" s="21">
        <f t="shared" si="11"/>
        <v>18.172320737208278</v>
      </c>
      <c r="L111" s="189">
        <f>L112</f>
        <v>40454666</v>
      </c>
      <c r="M111" s="190"/>
      <c r="N111" s="191"/>
      <c r="O111" s="21">
        <f t="shared" si="12"/>
        <v>19.771011915965815</v>
      </c>
      <c r="P111" s="189">
        <f t="shared" si="13"/>
        <v>-1937</v>
      </c>
      <c r="Q111" s="190"/>
      <c r="R111" s="191"/>
      <c r="S111" s="192"/>
      <c r="T111" s="192"/>
      <c r="U111" s="193"/>
    </row>
    <row r="112" spans="1:21" s="20" customFormat="1" ht="12.95" customHeight="1" thickBot="1">
      <c r="A112" s="44"/>
      <c r="B112" s="173" t="s">
        <v>71</v>
      </c>
      <c r="C112" s="173"/>
      <c r="D112" s="173"/>
      <c r="E112" s="173"/>
      <c r="F112" s="173"/>
      <c r="G112" s="173"/>
      <c r="H112" s="174">
        <v>40452729</v>
      </c>
      <c r="I112" s="175"/>
      <c r="J112" s="176"/>
      <c r="K112" s="45">
        <f t="shared" si="11"/>
        <v>18.172320737208278</v>
      </c>
      <c r="L112" s="174">
        <v>40454666</v>
      </c>
      <c r="M112" s="175"/>
      <c r="N112" s="176"/>
      <c r="O112" s="45">
        <f t="shared" si="12"/>
        <v>19.771011915965815</v>
      </c>
      <c r="P112" s="174">
        <f t="shared" si="13"/>
        <v>-1937</v>
      </c>
      <c r="Q112" s="175"/>
      <c r="R112" s="176"/>
      <c r="S112" s="177"/>
      <c r="T112" s="177"/>
      <c r="U112" s="178"/>
    </row>
    <row r="113" spans="1:26" s="20" customFormat="1" ht="12.95" customHeight="1">
      <c r="A113" s="59"/>
      <c r="B113" s="59"/>
      <c r="C113" s="59"/>
      <c r="D113" s="59"/>
      <c r="E113" s="59"/>
      <c r="F113" s="59"/>
      <c r="G113" s="59"/>
      <c r="H113" s="60"/>
      <c r="I113" s="60"/>
      <c r="J113" s="60"/>
      <c r="K113" s="61"/>
      <c r="L113" s="60"/>
      <c r="M113" s="60"/>
      <c r="N113" s="60"/>
      <c r="O113" s="61"/>
      <c r="P113" s="60"/>
      <c r="Q113" s="60"/>
      <c r="R113" s="60"/>
      <c r="S113" s="62"/>
      <c r="T113" s="62"/>
      <c r="U113" s="62"/>
    </row>
    <row r="114" spans="1:26" ht="21.75" customHeight="1">
      <c r="A114" s="9" t="s">
        <v>72</v>
      </c>
    </row>
    <row r="115" spans="1:26" ht="18.75" customHeight="1" thickBot="1">
      <c r="R115" s="179" t="s">
        <v>0</v>
      </c>
      <c r="S115" s="93"/>
      <c r="T115" s="93"/>
      <c r="U115" s="93"/>
    </row>
    <row r="116" spans="1:26" ht="18" customHeight="1">
      <c r="A116" s="180" t="s">
        <v>73</v>
      </c>
      <c r="B116" s="181"/>
      <c r="C116" s="181"/>
      <c r="D116" s="181"/>
      <c r="E116" s="181"/>
      <c r="F116" s="181"/>
      <c r="G116" s="181"/>
      <c r="H116" s="184" t="s">
        <v>115</v>
      </c>
      <c r="I116" s="181"/>
      <c r="J116" s="185"/>
      <c r="K116" s="31"/>
      <c r="L116" s="184" t="s">
        <v>112</v>
      </c>
      <c r="M116" s="181"/>
      <c r="N116" s="185"/>
      <c r="O116" s="31"/>
      <c r="P116" s="181" t="s">
        <v>5</v>
      </c>
      <c r="Q116" s="181"/>
      <c r="R116" s="181"/>
      <c r="S116" s="184" t="s">
        <v>26</v>
      </c>
      <c r="T116" s="181"/>
      <c r="U116" s="186"/>
      <c r="V116" s="3"/>
      <c r="W116" s="3"/>
      <c r="X116" s="3"/>
      <c r="Y116" s="3"/>
      <c r="Z116" s="3"/>
    </row>
    <row r="117" spans="1:26" ht="18" customHeight="1" thickBot="1">
      <c r="A117" s="182"/>
      <c r="B117" s="183"/>
      <c r="C117" s="183"/>
      <c r="D117" s="183"/>
      <c r="E117" s="183"/>
      <c r="F117" s="183"/>
      <c r="G117" s="183"/>
      <c r="H117" s="183"/>
      <c r="I117" s="183"/>
      <c r="J117" s="183"/>
      <c r="K117" s="51" t="s">
        <v>6</v>
      </c>
      <c r="L117" s="183"/>
      <c r="M117" s="183"/>
      <c r="N117" s="183"/>
      <c r="O117" s="51" t="s">
        <v>6</v>
      </c>
      <c r="P117" s="183"/>
      <c r="Q117" s="183"/>
      <c r="R117" s="183"/>
      <c r="S117" s="183"/>
      <c r="T117" s="183"/>
      <c r="U117" s="187"/>
      <c r="V117" s="3"/>
      <c r="W117" s="3"/>
      <c r="X117" s="3"/>
      <c r="Y117" s="3"/>
      <c r="Z117" s="3"/>
    </row>
    <row r="118" spans="1:26" ht="20.100000000000001" customHeight="1" thickTop="1">
      <c r="A118" s="165" t="s">
        <v>7</v>
      </c>
      <c r="B118" s="166"/>
      <c r="C118" s="166"/>
      <c r="D118" s="166"/>
      <c r="E118" s="166"/>
      <c r="F118" s="166"/>
      <c r="G118" s="166"/>
      <c r="H118" s="167">
        <f>SUM(H119,H121,H129,H139,H144,H146)</f>
        <v>222606290</v>
      </c>
      <c r="I118" s="167"/>
      <c r="J118" s="167"/>
      <c r="K118" s="55">
        <f t="shared" ref="K118:K148" si="14">H118/$H$118*100</f>
        <v>100</v>
      </c>
      <c r="L118" s="167">
        <f>SUM(L119,L121,L129,L139,L144,L146)</f>
        <v>204616062</v>
      </c>
      <c r="M118" s="167"/>
      <c r="N118" s="167"/>
      <c r="O118" s="55">
        <f t="shared" ref="O118:O148" si="15">L118/$L$118*100</f>
        <v>100</v>
      </c>
      <c r="P118" s="168">
        <f>SUM(P119,P121,P129,P139,P144,P146)</f>
        <v>17990228</v>
      </c>
      <c r="Q118" s="169"/>
      <c r="R118" s="170"/>
      <c r="S118" s="171"/>
      <c r="T118" s="171"/>
      <c r="U118" s="172"/>
    </row>
    <row r="119" spans="1:26" ht="20.100000000000001" customHeight="1">
      <c r="A119" s="74" t="s">
        <v>75</v>
      </c>
      <c r="B119" s="75"/>
      <c r="C119" s="75"/>
      <c r="D119" s="75"/>
      <c r="E119" s="75"/>
      <c r="F119" s="75"/>
      <c r="G119" s="75"/>
      <c r="H119" s="76">
        <f>H120</f>
        <v>36447969</v>
      </c>
      <c r="I119" s="76"/>
      <c r="J119" s="76"/>
      <c r="K119" s="22">
        <f t="shared" si="14"/>
        <v>16.373288014458172</v>
      </c>
      <c r="L119" s="76">
        <f>L120</f>
        <v>36361764</v>
      </c>
      <c r="M119" s="76"/>
      <c r="N119" s="76"/>
      <c r="O119" s="22">
        <f t="shared" si="15"/>
        <v>17.77072808683025</v>
      </c>
      <c r="P119" s="71">
        <f>P120</f>
        <v>86205</v>
      </c>
      <c r="Q119" s="72"/>
      <c r="R119" s="73"/>
      <c r="S119" s="77"/>
      <c r="T119" s="77"/>
      <c r="U119" s="78"/>
    </row>
    <row r="120" spans="1:26" ht="20.100000000000001" customHeight="1">
      <c r="A120" s="32"/>
      <c r="B120" s="68" t="s">
        <v>81</v>
      </c>
      <c r="C120" s="69"/>
      <c r="D120" s="69"/>
      <c r="E120" s="69"/>
      <c r="F120" s="69"/>
      <c r="G120" s="70"/>
      <c r="H120" s="71">
        <v>36447969</v>
      </c>
      <c r="I120" s="72"/>
      <c r="J120" s="73"/>
      <c r="K120" s="22">
        <f t="shared" si="14"/>
        <v>16.373288014458172</v>
      </c>
      <c r="L120" s="71">
        <v>36361764</v>
      </c>
      <c r="M120" s="72"/>
      <c r="N120" s="73"/>
      <c r="O120" s="22">
        <f t="shared" si="15"/>
        <v>17.77072808683025</v>
      </c>
      <c r="P120" s="71">
        <f>H120-L120</f>
        <v>86205</v>
      </c>
      <c r="Q120" s="72"/>
      <c r="R120" s="73"/>
      <c r="S120" s="82"/>
      <c r="T120" s="83"/>
      <c r="U120" s="84"/>
    </row>
    <row r="121" spans="1:26" ht="20.100000000000001" customHeight="1">
      <c r="A121" s="74" t="s">
        <v>76</v>
      </c>
      <c r="B121" s="75"/>
      <c r="C121" s="75"/>
      <c r="D121" s="75"/>
      <c r="E121" s="75"/>
      <c r="F121" s="75"/>
      <c r="G121" s="75"/>
      <c r="H121" s="76">
        <f>H122+H123+H124+H125+H126+H127+H128</f>
        <v>21225868</v>
      </c>
      <c r="I121" s="76"/>
      <c r="J121" s="76"/>
      <c r="K121" s="22">
        <f t="shared" si="14"/>
        <v>9.5351609336825121</v>
      </c>
      <c r="L121" s="76">
        <f>L122+L123+L124+L125+L126+L127+L128</f>
        <v>20462118</v>
      </c>
      <c r="M121" s="76"/>
      <c r="N121" s="76"/>
      <c r="O121" s="22">
        <f t="shared" si="15"/>
        <v>10.000250126991498</v>
      </c>
      <c r="P121" s="71">
        <f>SUM(P122:R128)</f>
        <v>763750</v>
      </c>
      <c r="Q121" s="72"/>
      <c r="R121" s="73"/>
      <c r="S121" s="77"/>
      <c r="T121" s="77"/>
      <c r="U121" s="78"/>
    </row>
    <row r="122" spans="1:26" ht="20.100000000000001" customHeight="1">
      <c r="A122" s="34"/>
      <c r="B122" s="68" t="s">
        <v>82</v>
      </c>
      <c r="C122" s="69"/>
      <c r="D122" s="69"/>
      <c r="E122" s="69"/>
      <c r="F122" s="69"/>
      <c r="G122" s="70"/>
      <c r="H122" s="71">
        <v>15564311</v>
      </c>
      <c r="I122" s="72"/>
      <c r="J122" s="73"/>
      <c r="K122" s="22">
        <f t="shared" si="14"/>
        <v>6.9918558905051604</v>
      </c>
      <c r="L122" s="71">
        <v>14990946</v>
      </c>
      <c r="M122" s="72"/>
      <c r="N122" s="73"/>
      <c r="O122" s="22">
        <f t="shared" si="15"/>
        <v>7.3263779262842039</v>
      </c>
      <c r="P122" s="71">
        <f t="shared" ref="P122:P128" si="16">H122-L122</f>
        <v>573365</v>
      </c>
      <c r="Q122" s="72"/>
      <c r="R122" s="73"/>
      <c r="S122" s="82"/>
      <c r="T122" s="83"/>
      <c r="U122" s="84"/>
    </row>
    <row r="123" spans="1:26" ht="20.100000000000001" customHeight="1">
      <c r="A123" s="35"/>
      <c r="B123" s="68" t="s">
        <v>83</v>
      </c>
      <c r="C123" s="69"/>
      <c r="D123" s="69"/>
      <c r="E123" s="69"/>
      <c r="F123" s="69"/>
      <c r="G123" s="70"/>
      <c r="H123" s="71">
        <v>1932724</v>
      </c>
      <c r="I123" s="72"/>
      <c r="J123" s="73"/>
      <c r="K123" s="22">
        <f t="shared" si="14"/>
        <v>0.86822524197317164</v>
      </c>
      <c r="L123" s="71">
        <v>1900469</v>
      </c>
      <c r="M123" s="72"/>
      <c r="N123" s="73"/>
      <c r="O123" s="22">
        <f t="shared" si="15"/>
        <v>0.92879756428896565</v>
      </c>
      <c r="P123" s="71">
        <f t="shared" si="16"/>
        <v>32255</v>
      </c>
      <c r="Q123" s="72"/>
      <c r="R123" s="73"/>
      <c r="S123" s="82"/>
      <c r="T123" s="83"/>
      <c r="U123" s="84"/>
    </row>
    <row r="124" spans="1:26" ht="20.100000000000001" customHeight="1">
      <c r="A124" s="35"/>
      <c r="B124" s="68" t="s">
        <v>84</v>
      </c>
      <c r="C124" s="69"/>
      <c r="D124" s="69"/>
      <c r="E124" s="69"/>
      <c r="F124" s="69"/>
      <c r="G124" s="70"/>
      <c r="H124" s="71">
        <v>506080</v>
      </c>
      <c r="I124" s="72"/>
      <c r="J124" s="73"/>
      <c r="K124" s="22">
        <f t="shared" si="14"/>
        <v>0.22734308181498378</v>
      </c>
      <c r="L124" s="71">
        <v>506080</v>
      </c>
      <c r="M124" s="72"/>
      <c r="N124" s="73"/>
      <c r="O124" s="22">
        <f t="shared" si="15"/>
        <v>0.24733151202958836</v>
      </c>
      <c r="P124" s="71">
        <f t="shared" si="16"/>
        <v>0</v>
      </c>
      <c r="Q124" s="72"/>
      <c r="R124" s="73"/>
      <c r="S124" s="82"/>
      <c r="T124" s="83"/>
      <c r="U124" s="84"/>
    </row>
    <row r="125" spans="1:26" ht="20.100000000000001" customHeight="1">
      <c r="A125" s="35"/>
      <c r="B125" s="68" t="s">
        <v>85</v>
      </c>
      <c r="C125" s="69"/>
      <c r="D125" s="69"/>
      <c r="E125" s="69"/>
      <c r="F125" s="69"/>
      <c r="G125" s="70"/>
      <c r="H125" s="71">
        <v>1242804</v>
      </c>
      <c r="I125" s="72"/>
      <c r="J125" s="73"/>
      <c r="K125" s="22">
        <f t="shared" si="14"/>
        <v>0.55829689268888139</v>
      </c>
      <c r="L125" s="71">
        <v>1240404</v>
      </c>
      <c r="M125" s="72"/>
      <c r="N125" s="73"/>
      <c r="O125" s="22">
        <f t="shared" si="15"/>
        <v>0.60621047432727937</v>
      </c>
      <c r="P125" s="71">
        <f t="shared" si="16"/>
        <v>2400</v>
      </c>
      <c r="Q125" s="72"/>
      <c r="R125" s="73"/>
      <c r="S125" s="82"/>
      <c r="T125" s="83"/>
      <c r="U125" s="84"/>
    </row>
    <row r="126" spans="1:26" ht="20.100000000000001" customHeight="1">
      <c r="A126" s="35"/>
      <c r="B126" s="68" t="s">
        <v>86</v>
      </c>
      <c r="C126" s="69"/>
      <c r="D126" s="69"/>
      <c r="E126" s="69"/>
      <c r="F126" s="69"/>
      <c r="G126" s="70"/>
      <c r="H126" s="71">
        <v>391232</v>
      </c>
      <c r="I126" s="72"/>
      <c r="J126" s="73"/>
      <c r="K126" s="22">
        <f t="shared" si="14"/>
        <v>0.1757506492741063</v>
      </c>
      <c r="L126" s="71">
        <v>391232</v>
      </c>
      <c r="M126" s="72"/>
      <c r="N126" s="73"/>
      <c r="O126" s="22">
        <f t="shared" si="15"/>
        <v>0.19120297604007255</v>
      </c>
      <c r="P126" s="71">
        <f t="shared" si="16"/>
        <v>0</v>
      </c>
      <c r="Q126" s="72"/>
      <c r="R126" s="73"/>
      <c r="S126" s="82"/>
      <c r="T126" s="83"/>
      <c r="U126" s="84"/>
    </row>
    <row r="127" spans="1:26" ht="20.100000000000001" customHeight="1">
      <c r="A127" s="35"/>
      <c r="B127" s="68" t="s">
        <v>87</v>
      </c>
      <c r="C127" s="69"/>
      <c r="D127" s="69"/>
      <c r="E127" s="69"/>
      <c r="F127" s="69"/>
      <c r="G127" s="70"/>
      <c r="H127" s="71">
        <v>1286717</v>
      </c>
      <c r="I127" s="72"/>
      <c r="J127" s="73"/>
      <c r="K127" s="22">
        <f t="shared" si="14"/>
        <v>0.57802364883759572</v>
      </c>
      <c r="L127" s="71">
        <v>1165987</v>
      </c>
      <c r="M127" s="72"/>
      <c r="N127" s="73"/>
      <c r="O127" s="22">
        <f t="shared" si="15"/>
        <v>0.56984138420179353</v>
      </c>
      <c r="P127" s="71">
        <f t="shared" si="16"/>
        <v>120730</v>
      </c>
      <c r="Q127" s="72"/>
      <c r="R127" s="73"/>
      <c r="S127" s="82"/>
      <c r="T127" s="83"/>
      <c r="U127" s="84"/>
    </row>
    <row r="128" spans="1:26" ht="20.100000000000001" customHeight="1">
      <c r="A128" s="36"/>
      <c r="B128" s="68" t="s">
        <v>88</v>
      </c>
      <c r="C128" s="69"/>
      <c r="D128" s="69"/>
      <c r="E128" s="69"/>
      <c r="F128" s="69"/>
      <c r="G128" s="70"/>
      <c r="H128" s="71">
        <v>302000</v>
      </c>
      <c r="I128" s="72"/>
      <c r="J128" s="73"/>
      <c r="K128" s="22">
        <f t="shared" si="14"/>
        <v>0.13566552858861267</v>
      </c>
      <c r="L128" s="71">
        <v>267000</v>
      </c>
      <c r="M128" s="72"/>
      <c r="N128" s="73"/>
      <c r="O128" s="22">
        <f t="shared" si="15"/>
        <v>0.13048828981959393</v>
      </c>
      <c r="P128" s="71">
        <f t="shared" si="16"/>
        <v>35000</v>
      </c>
      <c r="Q128" s="72"/>
      <c r="R128" s="73"/>
      <c r="S128" s="82"/>
      <c r="T128" s="83"/>
      <c r="U128" s="84"/>
    </row>
    <row r="129" spans="1:21" ht="20.100000000000001" customHeight="1">
      <c r="A129" s="74" t="s">
        <v>77</v>
      </c>
      <c r="B129" s="75"/>
      <c r="C129" s="75"/>
      <c r="D129" s="75"/>
      <c r="E129" s="75"/>
      <c r="F129" s="75"/>
      <c r="G129" s="75"/>
      <c r="H129" s="76">
        <f>H130+H131+H132+H133+H134+H135+H136+H137+H138</f>
        <v>122772157</v>
      </c>
      <c r="I129" s="76"/>
      <c r="J129" s="76"/>
      <c r="K129" s="22">
        <f t="shared" si="14"/>
        <v>55.152150911818353</v>
      </c>
      <c r="L129" s="76">
        <f>L130+L131+L132+L133+L134+L135+L136+L137+L138</f>
        <v>118522538</v>
      </c>
      <c r="M129" s="76"/>
      <c r="N129" s="76"/>
      <c r="O129" s="22">
        <f t="shared" si="15"/>
        <v>57.924356886508747</v>
      </c>
      <c r="P129" s="71">
        <f>SUM(P130:R138)</f>
        <v>4249619</v>
      </c>
      <c r="Q129" s="72"/>
      <c r="R129" s="73"/>
      <c r="S129" s="77"/>
      <c r="T129" s="77"/>
      <c r="U129" s="78"/>
    </row>
    <row r="130" spans="1:21" ht="20.100000000000001" customHeight="1">
      <c r="A130" s="34"/>
      <c r="B130" s="68" t="s">
        <v>89</v>
      </c>
      <c r="C130" s="69"/>
      <c r="D130" s="69"/>
      <c r="E130" s="69"/>
      <c r="F130" s="69"/>
      <c r="G130" s="70"/>
      <c r="H130" s="71">
        <v>38614873</v>
      </c>
      <c r="I130" s="72"/>
      <c r="J130" s="73"/>
      <c r="K130" s="22">
        <f t="shared" si="14"/>
        <v>17.346712440156118</v>
      </c>
      <c r="L130" s="71">
        <v>38468389</v>
      </c>
      <c r="M130" s="72"/>
      <c r="N130" s="73"/>
      <c r="O130" s="22">
        <f t="shared" si="15"/>
        <v>18.800278249905915</v>
      </c>
      <c r="P130" s="71">
        <f t="shared" ref="P130:P138" si="17">H130-L130</f>
        <v>146484</v>
      </c>
      <c r="Q130" s="72"/>
      <c r="R130" s="73"/>
      <c r="S130" s="82"/>
      <c r="T130" s="83"/>
      <c r="U130" s="84"/>
    </row>
    <row r="131" spans="1:21" ht="20.100000000000001" customHeight="1">
      <c r="A131" s="35"/>
      <c r="B131" s="68" t="s">
        <v>90</v>
      </c>
      <c r="C131" s="69"/>
      <c r="D131" s="69"/>
      <c r="E131" s="69"/>
      <c r="F131" s="69"/>
      <c r="G131" s="70"/>
      <c r="H131" s="71">
        <v>70100</v>
      </c>
      <c r="I131" s="72"/>
      <c r="J131" s="73"/>
      <c r="K131" s="22">
        <f t="shared" si="14"/>
        <v>3.1490574682323663E-2</v>
      </c>
      <c r="L131" s="71">
        <v>12100</v>
      </c>
      <c r="M131" s="72"/>
      <c r="N131" s="73"/>
      <c r="O131" s="22">
        <f t="shared" si="15"/>
        <v>5.9135142577418972E-3</v>
      </c>
      <c r="P131" s="71">
        <f t="shared" si="17"/>
        <v>58000</v>
      </c>
      <c r="Q131" s="72"/>
      <c r="R131" s="73"/>
      <c r="S131" s="82"/>
      <c r="T131" s="83"/>
      <c r="U131" s="84"/>
    </row>
    <row r="132" spans="1:21" ht="20.100000000000001" customHeight="1">
      <c r="A132" s="35"/>
      <c r="B132" s="68" t="s">
        <v>91</v>
      </c>
      <c r="C132" s="69"/>
      <c r="D132" s="69"/>
      <c r="E132" s="69"/>
      <c r="F132" s="69"/>
      <c r="G132" s="70"/>
      <c r="H132" s="71">
        <v>1662604</v>
      </c>
      <c r="I132" s="72"/>
      <c r="J132" s="73"/>
      <c r="K132" s="22">
        <f t="shared" si="14"/>
        <v>0.74688096189914488</v>
      </c>
      <c r="L132" s="71">
        <v>1701955</v>
      </c>
      <c r="M132" s="72"/>
      <c r="N132" s="73"/>
      <c r="O132" s="22">
        <f t="shared" si="15"/>
        <v>0.83177976516819097</v>
      </c>
      <c r="P132" s="71">
        <f t="shared" si="17"/>
        <v>-39351</v>
      </c>
      <c r="Q132" s="72"/>
      <c r="R132" s="73"/>
      <c r="S132" s="82"/>
      <c r="T132" s="83"/>
      <c r="U132" s="84"/>
    </row>
    <row r="133" spans="1:21" ht="20.100000000000001" customHeight="1">
      <c r="A133" s="35"/>
      <c r="B133" s="68" t="s">
        <v>92</v>
      </c>
      <c r="C133" s="69"/>
      <c r="D133" s="69"/>
      <c r="E133" s="69"/>
      <c r="F133" s="69"/>
      <c r="G133" s="70"/>
      <c r="H133" s="71">
        <v>4341391</v>
      </c>
      <c r="I133" s="72"/>
      <c r="J133" s="73"/>
      <c r="K133" s="22">
        <f t="shared" si="14"/>
        <v>1.9502553139895553</v>
      </c>
      <c r="L133" s="71">
        <v>4341391</v>
      </c>
      <c r="M133" s="72"/>
      <c r="N133" s="73"/>
      <c r="O133" s="22">
        <f t="shared" si="15"/>
        <v>2.1217254195811863</v>
      </c>
      <c r="P133" s="71">
        <f t="shared" si="17"/>
        <v>0</v>
      </c>
      <c r="Q133" s="72"/>
      <c r="R133" s="73"/>
      <c r="S133" s="82"/>
      <c r="T133" s="83"/>
      <c r="U133" s="84"/>
    </row>
    <row r="134" spans="1:21" ht="20.100000000000001" customHeight="1">
      <c r="A134" s="35"/>
      <c r="B134" s="68" t="s">
        <v>93</v>
      </c>
      <c r="C134" s="69"/>
      <c r="D134" s="69"/>
      <c r="E134" s="69"/>
      <c r="F134" s="69"/>
      <c r="G134" s="70"/>
      <c r="H134" s="71">
        <v>5000</v>
      </c>
      <c r="I134" s="72"/>
      <c r="J134" s="73"/>
      <c r="K134" s="22">
        <f t="shared" si="14"/>
        <v>2.2461180229902756E-3</v>
      </c>
      <c r="L134" s="71">
        <v>5000</v>
      </c>
      <c r="M134" s="72"/>
      <c r="N134" s="73"/>
      <c r="O134" s="22">
        <f t="shared" si="15"/>
        <v>2.443600932951197E-3</v>
      </c>
      <c r="P134" s="71">
        <f t="shared" si="17"/>
        <v>0</v>
      </c>
      <c r="Q134" s="72"/>
      <c r="R134" s="73"/>
      <c r="S134" s="82"/>
      <c r="T134" s="83"/>
      <c r="U134" s="84"/>
    </row>
    <row r="135" spans="1:21" ht="20.100000000000001" customHeight="1">
      <c r="A135" s="35"/>
      <c r="B135" s="68" t="s">
        <v>94</v>
      </c>
      <c r="C135" s="69"/>
      <c r="D135" s="69"/>
      <c r="E135" s="69"/>
      <c r="F135" s="69"/>
      <c r="G135" s="70"/>
      <c r="H135" s="71">
        <v>14789</v>
      </c>
      <c r="I135" s="72"/>
      <c r="J135" s="73"/>
      <c r="K135" s="22">
        <f t="shared" si="14"/>
        <v>6.6435678884006382E-3</v>
      </c>
      <c r="L135" s="71">
        <v>14789</v>
      </c>
      <c r="M135" s="72"/>
      <c r="N135" s="73"/>
      <c r="O135" s="22">
        <f t="shared" si="15"/>
        <v>7.2276828394830517E-3</v>
      </c>
      <c r="P135" s="71">
        <f t="shared" si="17"/>
        <v>0</v>
      </c>
      <c r="Q135" s="72"/>
      <c r="R135" s="73"/>
      <c r="S135" s="82"/>
      <c r="T135" s="83"/>
      <c r="U135" s="84"/>
    </row>
    <row r="136" spans="1:21" ht="20.100000000000001" customHeight="1">
      <c r="A136" s="35"/>
      <c r="B136" s="68" t="s">
        <v>95</v>
      </c>
      <c r="C136" s="69"/>
      <c r="D136" s="69"/>
      <c r="E136" s="69"/>
      <c r="F136" s="69"/>
      <c r="G136" s="70"/>
      <c r="H136" s="71">
        <v>74066446</v>
      </c>
      <c r="I136" s="72"/>
      <c r="J136" s="73"/>
      <c r="K136" s="22">
        <f t="shared" si="14"/>
        <v>33.272395851887204</v>
      </c>
      <c r="L136" s="71">
        <v>69595960</v>
      </c>
      <c r="M136" s="72"/>
      <c r="N136" s="73"/>
      <c r="O136" s="22">
        <f t="shared" si="15"/>
        <v>34.012950557126842</v>
      </c>
      <c r="P136" s="71">
        <f t="shared" si="17"/>
        <v>4470486</v>
      </c>
      <c r="Q136" s="72"/>
      <c r="R136" s="73"/>
      <c r="S136" s="82"/>
      <c r="T136" s="83"/>
      <c r="U136" s="84"/>
    </row>
    <row r="137" spans="1:21" ht="20.100000000000001" customHeight="1">
      <c r="A137" s="35"/>
      <c r="B137" s="68" t="s">
        <v>96</v>
      </c>
      <c r="C137" s="69"/>
      <c r="D137" s="69"/>
      <c r="E137" s="69"/>
      <c r="F137" s="69"/>
      <c r="G137" s="70"/>
      <c r="H137" s="71">
        <v>3996754</v>
      </c>
      <c r="I137" s="72"/>
      <c r="J137" s="73"/>
      <c r="K137" s="22">
        <f t="shared" si="14"/>
        <v>1.7954362385716953</v>
      </c>
      <c r="L137" s="71">
        <v>4382754</v>
      </c>
      <c r="M137" s="72"/>
      <c r="N137" s="73"/>
      <c r="O137" s="22">
        <f t="shared" si="15"/>
        <v>2.1419403526591183</v>
      </c>
      <c r="P137" s="71">
        <f t="shared" si="17"/>
        <v>-386000</v>
      </c>
      <c r="Q137" s="72"/>
      <c r="R137" s="73"/>
      <c r="S137" s="82"/>
      <c r="T137" s="83"/>
      <c r="U137" s="84"/>
    </row>
    <row r="138" spans="1:21" ht="20.100000000000001" customHeight="1">
      <c r="A138" s="35"/>
      <c r="B138" s="68" t="s">
        <v>110</v>
      </c>
      <c r="C138" s="69"/>
      <c r="D138" s="69"/>
      <c r="E138" s="69"/>
      <c r="F138" s="69"/>
      <c r="G138" s="70"/>
      <c r="H138" s="71">
        <v>200</v>
      </c>
      <c r="I138" s="72"/>
      <c r="J138" s="73"/>
      <c r="K138" s="22">
        <f t="shared" si="14"/>
        <v>8.9844720919611038E-5</v>
      </c>
      <c r="L138" s="71">
        <v>200</v>
      </c>
      <c r="M138" s="72"/>
      <c r="N138" s="73"/>
      <c r="O138" s="22">
        <f t="shared" si="15"/>
        <v>9.7744037318047881E-5</v>
      </c>
      <c r="P138" s="71">
        <f t="shared" si="17"/>
        <v>0</v>
      </c>
      <c r="Q138" s="72"/>
      <c r="R138" s="73"/>
      <c r="S138" s="28"/>
      <c r="T138" s="29"/>
      <c r="U138" s="33"/>
    </row>
    <row r="139" spans="1:21" ht="20.100000000000001" customHeight="1">
      <c r="A139" s="74" t="s">
        <v>78</v>
      </c>
      <c r="B139" s="75"/>
      <c r="C139" s="75"/>
      <c r="D139" s="75"/>
      <c r="E139" s="75"/>
      <c r="F139" s="75"/>
      <c r="G139" s="75"/>
      <c r="H139" s="76">
        <f>H140+H141+H142+H143</f>
        <v>35642084</v>
      </c>
      <c r="I139" s="76"/>
      <c r="J139" s="76"/>
      <c r="K139" s="22">
        <f t="shared" si="14"/>
        <v>16.01126544986667</v>
      </c>
      <c r="L139" s="76">
        <f>L140+L141+L142+L143</f>
        <v>26337338</v>
      </c>
      <c r="M139" s="76"/>
      <c r="N139" s="76"/>
      <c r="O139" s="22">
        <f t="shared" si="15"/>
        <v>12.871588741650204</v>
      </c>
      <c r="P139" s="71">
        <f>SUM(P140:R143)</f>
        <v>9304746</v>
      </c>
      <c r="Q139" s="72"/>
      <c r="R139" s="73"/>
      <c r="S139" s="77"/>
      <c r="T139" s="77"/>
      <c r="U139" s="78"/>
    </row>
    <row r="140" spans="1:21" ht="20.100000000000001" customHeight="1">
      <c r="A140" s="34"/>
      <c r="B140" s="68" t="s">
        <v>97</v>
      </c>
      <c r="C140" s="69"/>
      <c r="D140" s="69"/>
      <c r="E140" s="69"/>
      <c r="F140" s="69"/>
      <c r="G140" s="70"/>
      <c r="H140" s="71">
        <v>27705751</v>
      </c>
      <c r="I140" s="72"/>
      <c r="J140" s="73"/>
      <c r="K140" s="22">
        <f t="shared" si="14"/>
        <v>12.446077332316172</v>
      </c>
      <c r="L140" s="71">
        <v>19329904</v>
      </c>
      <c r="M140" s="72"/>
      <c r="N140" s="73"/>
      <c r="O140" s="22">
        <f t="shared" si="15"/>
        <v>9.4469142896514153</v>
      </c>
      <c r="P140" s="71">
        <f t="shared" ref="P140:P148" si="18">H140-L140</f>
        <v>8375847</v>
      </c>
      <c r="Q140" s="72"/>
      <c r="R140" s="73"/>
      <c r="S140" s="82"/>
      <c r="T140" s="83"/>
      <c r="U140" s="84"/>
    </row>
    <row r="141" spans="1:21" ht="20.100000000000001" customHeight="1">
      <c r="A141" s="35"/>
      <c r="B141" s="68" t="s">
        <v>98</v>
      </c>
      <c r="C141" s="69"/>
      <c r="D141" s="69"/>
      <c r="E141" s="69"/>
      <c r="F141" s="69"/>
      <c r="G141" s="70"/>
      <c r="H141" s="71">
        <v>5034162</v>
      </c>
      <c r="I141" s="72"/>
      <c r="J141" s="73"/>
      <c r="K141" s="22">
        <f t="shared" si="14"/>
        <v>2.2614643997705546</v>
      </c>
      <c r="L141" s="71">
        <v>4531520</v>
      </c>
      <c r="M141" s="72"/>
      <c r="N141" s="73"/>
      <c r="O141" s="22">
        <f t="shared" si="15"/>
        <v>2.214645299937402</v>
      </c>
      <c r="P141" s="71">
        <f t="shared" si="18"/>
        <v>502642</v>
      </c>
      <c r="Q141" s="72"/>
      <c r="R141" s="73"/>
      <c r="S141" s="82"/>
      <c r="T141" s="83"/>
      <c r="U141" s="84"/>
    </row>
    <row r="142" spans="1:21" ht="20.100000000000001" customHeight="1">
      <c r="A142" s="35"/>
      <c r="B142" s="68" t="s">
        <v>106</v>
      </c>
      <c r="C142" s="69"/>
      <c r="D142" s="69"/>
      <c r="E142" s="69"/>
      <c r="F142" s="69"/>
      <c r="G142" s="70"/>
      <c r="H142" s="71">
        <v>480683</v>
      </c>
      <c r="I142" s="72"/>
      <c r="J142" s="73"/>
      <c r="K142" s="22">
        <f t="shared" si="14"/>
        <v>0.21593414992900692</v>
      </c>
      <c r="L142" s="71">
        <v>410446</v>
      </c>
      <c r="M142" s="72"/>
      <c r="N142" s="73"/>
      <c r="O142" s="22">
        <f t="shared" si="15"/>
        <v>0.20059324570521742</v>
      </c>
      <c r="P142" s="71">
        <f t="shared" si="18"/>
        <v>70237</v>
      </c>
      <c r="Q142" s="72"/>
      <c r="R142" s="73"/>
      <c r="S142" s="82"/>
      <c r="T142" s="83"/>
      <c r="U142" s="84"/>
    </row>
    <row r="143" spans="1:21" ht="20.100000000000001" customHeight="1">
      <c r="A143" s="35"/>
      <c r="B143" s="68" t="s">
        <v>99</v>
      </c>
      <c r="C143" s="69"/>
      <c r="D143" s="69"/>
      <c r="E143" s="69"/>
      <c r="F143" s="69"/>
      <c r="G143" s="70"/>
      <c r="H143" s="71">
        <v>2421488</v>
      </c>
      <c r="I143" s="72"/>
      <c r="J143" s="73"/>
      <c r="K143" s="22">
        <f t="shared" si="14"/>
        <v>1.0877895678509353</v>
      </c>
      <c r="L143" s="71">
        <v>2065468</v>
      </c>
      <c r="M143" s="72"/>
      <c r="N143" s="73"/>
      <c r="O143" s="22">
        <f t="shared" si="15"/>
        <v>1.0094359063561686</v>
      </c>
      <c r="P143" s="71">
        <f t="shared" si="18"/>
        <v>356020</v>
      </c>
      <c r="Q143" s="72"/>
      <c r="R143" s="73"/>
      <c r="S143" s="82"/>
      <c r="T143" s="83"/>
      <c r="U143" s="84"/>
    </row>
    <row r="144" spans="1:21" ht="20.100000000000001" customHeight="1">
      <c r="A144" s="74" t="s">
        <v>79</v>
      </c>
      <c r="B144" s="75"/>
      <c r="C144" s="75"/>
      <c r="D144" s="75"/>
      <c r="E144" s="75"/>
      <c r="F144" s="75"/>
      <c r="G144" s="75"/>
      <c r="H144" s="76">
        <f>H145</f>
        <v>702719</v>
      </c>
      <c r="I144" s="76"/>
      <c r="J144" s="76"/>
      <c r="K144" s="22">
        <f t="shared" si="14"/>
        <v>0.3156779621995407</v>
      </c>
      <c r="L144" s="76">
        <f>L145</f>
        <v>702719</v>
      </c>
      <c r="M144" s="76"/>
      <c r="N144" s="76"/>
      <c r="O144" s="22">
        <f t="shared" si="15"/>
        <v>0.34343296080050645</v>
      </c>
      <c r="P144" s="71">
        <f t="shared" si="18"/>
        <v>0</v>
      </c>
      <c r="Q144" s="72"/>
      <c r="R144" s="73"/>
      <c r="S144" s="77"/>
      <c r="T144" s="77"/>
      <c r="U144" s="78"/>
    </row>
    <row r="145" spans="1:21" ht="20.100000000000001" customHeight="1">
      <c r="A145" s="35"/>
      <c r="B145" s="68" t="s">
        <v>100</v>
      </c>
      <c r="C145" s="69"/>
      <c r="D145" s="69"/>
      <c r="E145" s="69"/>
      <c r="F145" s="69"/>
      <c r="G145" s="70"/>
      <c r="H145" s="71">
        <v>702719</v>
      </c>
      <c r="I145" s="72"/>
      <c r="J145" s="73"/>
      <c r="K145" s="22">
        <f t="shared" si="14"/>
        <v>0.3156779621995407</v>
      </c>
      <c r="L145" s="71">
        <v>702719</v>
      </c>
      <c r="M145" s="72"/>
      <c r="N145" s="73"/>
      <c r="O145" s="22">
        <f t="shared" si="15"/>
        <v>0.34343296080050645</v>
      </c>
      <c r="P145" s="71">
        <f t="shared" si="18"/>
        <v>0</v>
      </c>
      <c r="Q145" s="72"/>
      <c r="R145" s="73"/>
      <c r="S145" s="82"/>
      <c r="T145" s="83"/>
      <c r="U145" s="84"/>
    </row>
    <row r="146" spans="1:21" ht="20.100000000000001" customHeight="1">
      <c r="A146" s="74" t="s">
        <v>80</v>
      </c>
      <c r="B146" s="75"/>
      <c r="C146" s="75"/>
      <c r="D146" s="75"/>
      <c r="E146" s="75"/>
      <c r="F146" s="75"/>
      <c r="G146" s="75"/>
      <c r="H146" s="76">
        <f>H147+H148</f>
        <v>5815493</v>
      </c>
      <c r="I146" s="76"/>
      <c r="J146" s="76"/>
      <c r="K146" s="22">
        <f t="shared" si="14"/>
        <v>2.6124567279747577</v>
      </c>
      <c r="L146" s="76">
        <f>L147+L148</f>
        <v>2229585</v>
      </c>
      <c r="M146" s="76"/>
      <c r="N146" s="76"/>
      <c r="O146" s="22">
        <f t="shared" si="15"/>
        <v>1.089643197218799</v>
      </c>
      <c r="P146" s="71">
        <f t="shared" si="18"/>
        <v>3585908</v>
      </c>
      <c r="Q146" s="72"/>
      <c r="R146" s="73"/>
      <c r="S146" s="77"/>
      <c r="T146" s="77"/>
      <c r="U146" s="78"/>
    </row>
    <row r="147" spans="1:21" ht="20.100000000000001" customHeight="1">
      <c r="A147" s="35"/>
      <c r="B147" s="75" t="s">
        <v>102</v>
      </c>
      <c r="C147" s="75"/>
      <c r="D147" s="75"/>
      <c r="E147" s="75"/>
      <c r="F147" s="75"/>
      <c r="G147" s="75"/>
      <c r="H147" s="81">
        <v>2101026</v>
      </c>
      <c r="I147" s="81"/>
      <c r="J147" s="81"/>
      <c r="K147" s="22">
        <f t="shared" si="14"/>
        <v>0.9438304730742334</v>
      </c>
      <c r="L147" s="81">
        <v>2229585</v>
      </c>
      <c r="M147" s="81"/>
      <c r="N147" s="81"/>
      <c r="O147" s="22">
        <f t="shared" si="15"/>
        <v>1.089643197218799</v>
      </c>
      <c r="P147" s="81">
        <f t="shared" si="18"/>
        <v>-128559</v>
      </c>
      <c r="Q147" s="81"/>
      <c r="R147" s="81"/>
      <c r="S147" s="82"/>
      <c r="T147" s="83"/>
      <c r="U147" s="84"/>
    </row>
    <row r="148" spans="1:21" ht="20.100000000000001" customHeight="1" thickBot="1">
      <c r="A148" s="37"/>
      <c r="B148" s="79" t="s">
        <v>103</v>
      </c>
      <c r="C148" s="79"/>
      <c r="D148" s="79"/>
      <c r="E148" s="79"/>
      <c r="F148" s="79"/>
      <c r="G148" s="79"/>
      <c r="H148" s="80">
        <v>3714467</v>
      </c>
      <c r="I148" s="80"/>
      <c r="J148" s="80"/>
      <c r="K148" s="38">
        <f t="shared" si="14"/>
        <v>1.6686262549005242</v>
      </c>
      <c r="L148" s="80">
        <v>0</v>
      </c>
      <c r="M148" s="80"/>
      <c r="N148" s="80"/>
      <c r="O148" s="38">
        <f t="shared" si="15"/>
        <v>0</v>
      </c>
      <c r="P148" s="80">
        <f t="shared" si="18"/>
        <v>3714467</v>
      </c>
      <c r="Q148" s="80"/>
      <c r="R148" s="80"/>
      <c r="S148" s="66"/>
      <c r="T148" s="66"/>
      <c r="U148" s="67"/>
    </row>
  </sheetData>
  <mergeCells count="587">
    <mergeCell ref="S41:U42"/>
    <mergeCell ref="P41:R42"/>
    <mergeCell ref="L41:N42"/>
    <mergeCell ref="H41:J42"/>
    <mergeCell ref="A41:G42"/>
    <mergeCell ref="P33:R33"/>
    <mergeCell ref="S35:U35"/>
    <mergeCell ref="R40:U40"/>
    <mergeCell ref="B35:G35"/>
    <mergeCell ref="H35:J35"/>
    <mergeCell ref="A32:A35"/>
    <mergeCell ref="B34:G34"/>
    <mergeCell ref="B33:G33"/>
    <mergeCell ref="H33:J33"/>
    <mergeCell ref="A24:U24"/>
    <mergeCell ref="R26:U26"/>
    <mergeCell ref="S27:U28"/>
    <mergeCell ref="P27:R28"/>
    <mergeCell ref="L27:N28"/>
    <mergeCell ref="H27:J28"/>
    <mergeCell ref="A27:G28"/>
    <mergeCell ref="R62:U62"/>
    <mergeCell ref="A63:G64"/>
    <mergeCell ref="H63:J64"/>
    <mergeCell ref="L63:N64"/>
    <mergeCell ref="P63:R64"/>
    <mergeCell ref="S63:U64"/>
    <mergeCell ref="P52:R52"/>
    <mergeCell ref="S52:U52"/>
    <mergeCell ref="A51:G51"/>
    <mergeCell ref="H51:J51"/>
    <mergeCell ref="L51:N51"/>
    <mergeCell ref="P51:R51"/>
    <mergeCell ref="S50:U50"/>
    <mergeCell ref="A50:G50"/>
    <mergeCell ref="H50:J50"/>
    <mergeCell ref="L50:N50"/>
    <mergeCell ref="P50:R50"/>
    <mergeCell ref="A65:G65"/>
    <mergeCell ref="H65:J65"/>
    <mergeCell ref="L65:N65"/>
    <mergeCell ref="P65:R65"/>
    <mergeCell ref="S65:U65"/>
    <mergeCell ref="A66:G66"/>
    <mergeCell ref="H66:J66"/>
    <mergeCell ref="L66:N66"/>
    <mergeCell ref="P66:R66"/>
    <mergeCell ref="S66:U66"/>
    <mergeCell ref="A67:A69"/>
    <mergeCell ref="B67:G67"/>
    <mergeCell ref="H67:J67"/>
    <mergeCell ref="L67:N67"/>
    <mergeCell ref="P67:R67"/>
    <mergeCell ref="S67:U67"/>
    <mergeCell ref="B68:G68"/>
    <mergeCell ref="H68:J68"/>
    <mergeCell ref="L68:N68"/>
    <mergeCell ref="P68:R68"/>
    <mergeCell ref="S68:U68"/>
    <mergeCell ref="B69:G69"/>
    <mergeCell ref="H69:J69"/>
    <mergeCell ref="L69:N69"/>
    <mergeCell ref="P69:R69"/>
    <mergeCell ref="S69:U69"/>
    <mergeCell ref="A70:G70"/>
    <mergeCell ref="H70:J70"/>
    <mergeCell ref="L70:N70"/>
    <mergeCell ref="P70:R70"/>
    <mergeCell ref="S70:U70"/>
    <mergeCell ref="B71:G71"/>
    <mergeCell ref="H71:J71"/>
    <mergeCell ref="L71:N71"/>
    <mergeCell ref="P71:R71"/>
    <mergeCell ref="S71:U71"/>
    <mergeCell ref="A72:G72"/>
    <mergeCell ref="H72:J72"/>
    <mergeCell ref="L72:N72"/>
    <mergeCell ref="P72:R72"/>
    <mergeCell ref="S72:U72"/>
    <mergeCell ref="B73:G73"/>
    <mergeCell ref="H73:J73"/>
    <mergeCell ref="L73:N73"/>
    <mergeCell ref="P73:R73"/>
    <mergeCell ref="S73:U73"/>
    <mergeCell ref="B74:G74"/>
    <mergeCell ref="H74:J74"/>
    <mergeCell ref="L74:N74"/>
    <mergeCell ref="P74:R74"/>
    <mergeCell ref="S74:U74"/>
    <mergeCell ref="A75:G75"/>
    <mergeCell ref="H75:J75"/>
    <mergeCell ref="L75:N75"/>
    <mergeCell ref="P75:R75"/>
    <mergeCell ref="S75:U75"/>
    <mergeCell ref="A76:A79"/>
    <mergeCell ref="B76:G76"/>
    <mergeCell ref="H76:J76"/>
    <mergeCell ref="L76:N76"/>
    <mergeCell ref="P76:R76"/>
    <mergeCell ref="S76:U76"/>
    <mergeCell ref="B77:G77"/>
    <mergeCell ref="H77:J77"/>
    <mergeCell ref="L77:N77"/>
    <mergeCell ref="P77:R77"/>
    <mergeCell ref="S77:U77"/>
    <mergeCell ref="B78:G78"/>
    <mergeCell ref="H78:J78"/>
    <mergeCell ref="L78:N78"/>
    <mergeCell ref="P78:R78"/>
    <mergeCell ref="S78:U78"/>
    <mergeCell ref="B79:G79"/>
    <mergeCell ref="H79:J79"/>
    <mergeCell ref="L79:N79"/>
    <mergeCell ref="P79:R79"/>
    <mergeCell ref="S79:U79"/>
    <mergeCell ref="A80:G80"/>
    <mergeCell ref="H80:J80"/>
    <mergeCell ref="L80:N80"/>
    <mergeCell ref="P80:R80"/>
    <mergeCell ref="S80:U80"/>
    <mergeCell ref="A81:A85"/>
    <mergeCell ref="B81:G81"/>
    <mergeCell ref="H81:J81"/>
    <mergeCell ref="L81:N81"/>
    <mergeCell ref="P81:R81"/>
    <mergeCell ref="S81:U81"/>
    <mergeCell ref="B82:G82"/>
    <mergeCell ref="H82:J82"/>
    <mergeCell ref="L82:N82"/>
    <mergeCell ref="P82:R82"/>
    <mergeCell ref="S82:U82"/>
    <mergeCell ref="B83:G83"/>
    <mergeCell ref="H83:J83"/>
    <mergeCell ref="L83:N83"/>
    <mergeCell ref="P83:R83"/>
    <mergeCell ref="S83:U83"/>
    <mergeCell ref="B84:G84"/>
    <mergeCell ref="H84:J84"/>
    <mergeCell ref="L84:N84"/>
    <mergeCell ref="B91:G91"/>
    <mergeCell ref="H91:J91"/>
    <mergeCell ref="L91:N91"/>
    <mergeCell ref="P84:R84"/>
    <mergeCell ref="S84:U84"/>
    <mergeCell ref="B85:G85"/>
    <mergeCell ref="H85:J85"/>
    <mergeCell ref="L85:N85"/>
    <mergeCell ref="P85:R85"/>
    <mergeCell ref="S85:U85"/>
    <mergeCell ref="A86:G86"/>
    <mergeCell ref="H86:J86"/>
    <mergeCell ref="L86:N86"/>
    <mergeCell ref="P86:R86"/>
    <mergeCell ref="S86:U86"/>
    <mergeCell ref="H89:J89"/>
    <mergeCell ref="L89:N89"/>
    <mergeCell ref="P89:R89"/>
    <mergeCell ref="S89:U89"/>
    <mergeCell ref="B90:G90"/>
    <mergeCell ref="H90:J90"/>
    <mergeCell ref="L90:N90"/>
    <mergeCell ref="P90:R90"/>
    <mergeCell ref="S90:U90"/>
    <mergeCell ref="P91:R91"/>
    <mergeCell ref="S91:U91"/>
    <mergeCell ref="A92:G92"/>
    <mergeCell ref="H92:J92"/>
    <mergeCell ref="L92:N92"/>
    <mergeCell ref="P92:R92"/>
    <mergeCell ref="S92:U92"/>
    <mergeCell ref="B93:G93"/>
    <mergeCell ref="H93:J93"/>
    <mergeCell ref="L93:N93"/>
    <mergeCell ref="P93:R93"/>
    <mergeCell ref="S93:U93"/>
    <mergeCell ref="A87:A91"/>
    <mergeCell ref="B87:G87"/>
    <mergeCell ref="H87:J87"/>
    <mergeCell ref="L87:N87"/>
    <mergeCell ref="P87:R87"/>
    <mergeCell ref="S87:U87"/>
    <mergeCell ref="B88:G88"/>
    <mergeCell ref="H88:J88"/>
    <mergeCell ref="L88:N88"/>
    <mergeCell ref="P88:R88"/>
    <mergeCell ref="S88:U88"/>
    <mergeCell ref="B89:G89"/>
    <mergeCell ref="B94:G94"/>
    <mergeCell ref="H94:J94"/>
    <mergeCell ref="L94:N94"/>
    <mergeCell ref="P94:R94"/>
    <mergeCell ref="S94:U94"/>
    <mergeCell ref="A95:G95"/>
    <mergeCell ref="H95:J95"/>
    <mergeCell ref="L95:N95"/>
    <mergeCell ref="P95:R95"/>
    <mergeCell ref="S95:U95"/>
    <mergeCell ref="B96:G96"/>
    <mergeCell ref="H96:J96"/>
    <mergeCell ref="L96:N96"/>
    <mergeCell ref="P96:R96"/>
    <mergeCell ref="S96:U96"/>
    <mergeCell ref="B97:G97"/>
    <mergeCell ref="H97:J97"/>
    <mergeCell ref="L97:N97"/>
    <mergeCell ref="P97:R97"/>
    <mergeCell ref="S97:U97"/>
    <mergeCell ref="B98:G98"/>
    <mergeCell ref="H98:J98"/>
    <mergeCell ref="L98:N98"/>
    <mergeCell ref="P98:R98"/>
    <mergeCell ref="S98:U98"/>
    <mergeCell ref="A6:U6"/>
    <mergeCell ref="A99:G99"/>
    <mergeCell ref="H99:J99"/>
    <mergeCell ref="L99:N99"/>
    <mergeCell ref="P99:R99"/>
    <mergeCell ref="S99:U99"/>
    <mergeCell ref="S53:U53"/>
    <mergeCell ref="B54:G54"/>
    <mergeCell ref="H54:J54"/>
    <mergeCell ref="L54:N54"/>
    <mergeCell ref="S58:U58"/>
    <mergeCell ref="A58:G58"/>
    <mergeCell ref="H58:J58"/>
    <mergeCell ref="P58:R58"/>
    <mergeCell ref="L58:N58"/>
    <mergeCell ref="S51:U51"/>
    <mergeCell ref="A52:G52"/>
    <mergeCell ref="H52:J52"/>
    <mergeCell ref="L52:N52"/>
    <mergeCell ref="B100:G100"/>
    <mergeCell ref="H100:J100"/>
    <mergeCell ref="L100:N100"/>
    <mergeCell ref="P100:R100"/>
    <mergeCell ref="S100:U100"/>
    <mergeCell ref="B101:G101"/>
    <mergeCell ref="H101:J101"/>
    <mergeCell ref="L101:N101"/>
    <mergeCell ref="P101:R101"/>
    <mergeCell ref="S101:U101"/>
    <mergeCell ref="B102:G102"/>
    <mergeCell ref="H102:J102"/>
    <mergeCell ref="L102:N102"/>
    <mergeCell ref="P102:R102"/>
    <mergeCell ref="S102:U102"/>
    <mergeCell ref="A103:G103"/>
    <mergeCell ref="H103:J103"/>
    <mergeCell ref="L103:N103"/>
    <mergeCell ref="P103:R103"/>
    <mergeCell ref="S103:U103"/>
    <mergeCell ref="B104:G104"/>
    <mergeCell ref="H104:J104"/>
    <mergeCell ref="L104:N104"/>
    <mergeCell ref="P104:R104"/>
    <mergeCell ref="S104:U104"/>
    <mergeCell ref="B105:G105"/>
    <mergeCell ref="H105:J105"/>
    <mergeCell ref="L105:N105"/>
    <mergeCell ref="P105:R105"/>
    <mergeCell ref="S105:U105"/>
    <mergeCell ref="A106:G106"/>
    <mergeCell ref="H106:J106"/>
    <mergeCell ref="L106:N106"/>
    <mergeCell ref="P106:R106"/>
    <mergeCell ref="S106:U106"/>
    <mergeCell ref="B107:G107"/>
    <mergeCell ref="H107:J107"/>
    <mergeCell ref="L107:N107"/>
    <mergeCell ref="P107:R107"/>
    <mergeCell ref="S107:U107"/>
    <mergeCell ref="B108:G108"/>
    <mergeCell ref="H108:J108"/>
    <mergeCell ref="L108:N108"/>
    <mergeCell ref="P108:R108"/>
    <mergeCell ref="S108:U108"/>
    <mergeCell ref="A109:G109"/>
    <mergeCell ref="H109:J109"/>
    <mergeCell ref="L109:N109"/>
    <mergeCell ref="P109:R109"/>
    <mergeCell ref="S109:U109"/>
    <mergeCell ref="B110:G110"/>
    <mergeCell ref="H110:J110"/>
    <mergeCell ref="L110:N110"/>
    <mergeCell ref="P110:R110"/>
    <mergeCell ref="S110:U110"/>
    <mergeCell ref="A111:G111"/>
    <mergeCell ref="H111:J111"/>
    <mergeCell ref="L111:N111"/>
    <mergeCell ref="P111:R111"/>
    <mergeCell ref="S111:U111"/>
    <mergeCell ref="B112:G112"/>
    <mergeCell ref="H112:J112"/>
    <mergeCell ref="L112:N112"/>
    <mergeCell ref="P112:R112"/>
    <mergeCell ref="S112:U112"/>
    <mergeCell ref="R115:U115"/>
    <mergeCell ref="A116:G117"/>
    <mergeCell ref="H116:J117"/>
    <mergeCell ref="L116:N117"/>
    <mergeCell ref="P116:R117"/>
    <mergeCell ref="S116:U117"/>
    <mergeCell ref="A118:G118"/>
    <mergeCell ref="H118:J118"/>
    <mergeCell ref="L118:N118"/>
    <mergeCell ref="P118:R118"/>
    <mergeCell ref="S118:U118"/>
    <mergeCell ref="A119:G119"/>
    <mergeCell ref="H119:J119"/>
    <mergeCell ref="L119:N119"/>
    <mergeCell ref="P119:R119"/>
    <mergeCell ref="S119:U119"/>
    <mergeCell ref="B120:G120"/>
    <mergeCell ref="H120:J120"/>
    <mergeCell ref="L120:N120"/>
    <mergeCell ref="P120:R120"/>
    <mergeCell ref="S120:U120"/>
    <mergeCell ref="A121:G121"/>
    <mergeCell ref="H121:J121"/>
    <mergeCell ref="L121:N121"/>
    <mergeCell ref="P121:R121"/>
    <mergeCell ref="S121:U121"/>
    <mergeCell ref="B122:G122"/>
    <mergeCell ref="H122:J122"/>
    <mergeCell ref="L122:N122"/>
    <mergeCell ref="P122:R122"/>
    <mergeCell ref="S122:U122"/>
    <mergeCell ref="B123:G123"/>
    <mergeCell ref="H123:J123"/>
    <mergeCell ref="L123:N123"/>
    <mergeCell ref="P123:R123"/>
    <mergeCell ref="S123:U123"/>
    <mergeCell ref="B124:G124"/>
    <mergeCell ref="H124:J124"/>
    <mergeCell ref="L124:N124"/>
    <mergeCell ref="P124:R124"/>
    <mergeCell ref="S124:U124"/>
    <mergeCell ref="B125:G125"/>
    <mergeCell ref="H125:J125"/>
    <mergeCell ref="L125:N125"/>
    <mergeCell ref="P125:R125"/>
    <mergeCell ref="S125:U125"/>
    <mergeCell ref="B126:G126"/>
    <mergeCell ref="H126:J126"/>
    <mergeCell ref="L126:N126"/>
    <mergeCell ref="P126:R126"/>
    <mergeCell ref="S126:U126"/>
    <mergeCell ref="B127:G127"/>
    <mergeCell ref="H127:J127"/>
    <mergeCell ref="L127:N127"/>
    <mergeCell ref="P127:R127"/>
    <mergeCell ref="S127:U127"/>
    <mergeCell ref="B128:G128"/>
    <mergeCell ref="H128:J128"/>
    <mergeCell ref="L128:N128"/>
    <mergeCell ref="P128:R128"/>
    <mergeCell ref="S128:U128"/>
    <mergeCell ref="A129:G129"/>
    <mergeCell ref="H129:J129"/>
    <mergeCell ref="L129:N129"/>
    <mergeCell ref="P129:R129"/>
    <mergeCell ref="S129:U129"/>
    <mergeCell ref="H133:J133"/>
    <mergeCell ref="L133:N133"/>
    <mergeCell ref="P133:R133"/>
    <mergeCell ref="S133:U133"/>
    <mergeCell ref="B130:G130"/>
    <mergeCell ref="H130:J130"/>
    <mergeCell ref="L130:N130"/>
    <mergeCell ref="P130:R130"/>
    <mergeCell ref="S130:U130"/>
    <mergeCell ref="B131:G131"/>
    <mergeCell ref="H131:J131"/>
    <mergeCell ref="L131:N131"/>
    <mergeCell ref="P131:R131"/>
    <mergeCell ref="S131:U131"/>
    <mergeCell ref="B134:G134"/>
    <mergeCell ref="H134:J134"/>
    <mergeCell ref="L134:N134"/>
    <mergeCell ref="P134:R134"/>
    <mergeCell ref="S134:U134"/>
    <mergeCell ref="B135:G135"/>
    <mergeCell ref="P54:R54"/>
    <mergeCell ref="S54:U54"/>
    <mergeCell ref="A53:A54"/>
    <mergeCell ref="B53:G53"/>
    <mergeCell ref="H53:J53"/>
    <mergeCell ref="L53:N53"/>
    <mergeCell ref="P53:R53"/>
    <mergeCell ref="H135:J135"/>
    <mergeCell ref="L135:N135"/>
    <mergeCell ref="P135:R135"/>
    <mergeCell ref="S135:U135"/>
    <mergeCell ref="S57:U57"/>
    <mergeCell ref="B132:G132"/>
    <mergeCell ref="H132:J132"/>
    <mergeCell ref="L132:N132"/>
    <mergeCell ref="P132:R132"/>
    <mergeCell ref="S132:U132"/>
    <mergeCell ref="B133:G133"/>
    <mergeCell ref="S48:U48"/>
    <mergeCell ref="B49:G49"/>
    <mergeCell ref="H49:J49"/>
    <mergeCell ref="L49:N49"/>
    <mergeCell ref="P49:R49"/>
    <mergeCell ref="S49:U49"/>
    <mergeCell ref="A48:A49"/>
    <mergeCell ref="B48:G48"/>
    <mergeCell ref="H48:J48"/>
    <mergeCell ref="L48:N48"/>
    <mergeCell ref="P48:R48"/>
    <mergeCell ref="S46:U46"/>
    <mergeCell ref="A47:G47"/>
    <mergeCell ref="H47:J47"/>
    <mergeCell ref="L47:N47"/>
    <mergeCell ref="P47:R47"/>
    <mergeCell ref="S47:U47"/>
    <mergeCell ref="A45:A46"/>
    <mergeCell ref="B46:G46"/>
    <mergeCell ref="H46:J46"/>
    <mergeCell ref="S45:U45"/>
    <mergeCell ref="B45:G45"/>
    <mergeCell ref="H45:J45"/>
    <mergeCell ref="L45:N45"/>
    <mergeCell ref="A44:G44"/>
    <mergeCell ref="H44:J44"/>
    <mergeCell ref="L44:N44"/>
    <mergeCell ref="P44:R44"/>
    <mergeCell ref="S44:U44"/>
    <mergeCell ref="A43:G43"/>
    <mergeCell ref="H43:J43"/>
    <mergeCell ref="P43:R43"/>
    <mergeCell ref="L43:N43"/>
    <mergeCell ref="S43:U43"/>
    <mergeCell ref="S31:U31"/>
    <mergeCell ref="B32:G32"/>
    <mergeCell ref="H32:J32"/>
    <mergeCell ref="L32:N32"/>
    <mergeCell ref="P32:R32"/>
    <mergeCell ref="S32:U32"/>
    <mergeCell ref="A31:G31"/>
    <mergeCell ref="H31:J31"/>
    <mergeCell ref="L31:N31"/>
    <mergeCell ref="P31:R31"/>
    <mergeCell ref="A30:G30"/>
    <mergeCell ref="H30:J30"/>
    <mergeCell ref="L30:N30"/>
    <mergeCell ref="P30:R30"/>
    <mergeCell ref="S30:U30"/>
    <mergeCell ref="A29:G29"/>
    <mergeCell ref="H29:J29"/>
    <mergeCell ref="L29:N29"/>
    <mergeCell ref="P29:R29"/>
    <mergeCell ref="B136:G136"/>
    <mergeCell ref="H136:J136"/>
    <mergeCell ref="L136:N136"/>
    <mergeCell ref="P136:R136"/>
    <mergeCell ref="S136:U136"/>
    <mergeCell ref="P19:R19"/>
    <mergeCell ref="L46:N46"/>
    <mergeCell ref="P45:R45"/>
    <mergeCell ref="P46:R46"/>
    <mergeCell ref="S29:U29"/>
    <mergeCell ref="A55:G55"/>
    <mergeCell ref="A56:A57"/>
    <mergeCell ref="B56:G56"/>
    <mergeCell ref="H56:J56"/>
    <mergeCell ref="L56:N56"/>
    <mergeCell ref="P56:R56"/>
    <mergeCell ref="H55:J55"/>
    <mergeCell ref="L55:N55"/>
    <mergeCell ref="P55:R55"/>
    <mergeCell ref="S56:U56"/>
    <mergeCell ref="B57:G57"/>
    <mergeCell ref="H57:J57"/>
    <mergeCell ref="L57:N57"/>
    <mergeCell ref="P57:R57"/>
    <mergeCell ref="S15:U15"/>
    <mergeCell ref="B16:G16"/>
    <mergeCell ref="H16:J16"/>
    <mergeCell ref="L16:N16"/>
    <mergeCell ref="A15:G15"/>
    <mergeCell ref="H15:J15"/>
    <mergeCell ref="L15:N15"/>
    <mergeCell ref="P15:R15"/>
    <mergeCell ref="A16:A19"/>
    <mergeCell ref="P16:R16"/>
    <mergeCell ref="S16:U16"/>
    <mergeCell ref="S19:U19"/>
    <mergeCell ref="S17:U17"/>
    <mergeCell ref="P18:R18"/>
    <mergeCell ref="S18:U18"/>
    <mergeCell ref="P17:R17"/>
    <mergeCell ref="H19:J19"/>
    <mergeCell ref="S13:U13"/>
    <mergeCell ref="A14:G14"/>
    <mergeCell ref="H14:J14"/>
    <mergeCell ref="L14:N14"/>
    <mergeCell ref="P14:R14"/>
    <mergeCell ref="S14:U14"/>
    <mergeCell ref="A13:G13"/>
    <mergeCell ref="H13:J13"/>
    <mergeCell ref="L13:N13"/>
    <mergeCell ref="P13:R13"/>
    <mergeCell ref="A1:U1"/>
    <mergeCell ref="A3:B3"/>
    <mergeCell ref="C3:D3"/>
    <mergeCell ref="K3:U3"/>
    <mergeCell ref="R10:U10"/>
    <mergeCell ref="A11:G12"/>
    <mergeCell ref="L19:N19"/>
    <mergeCell ref="L35:N35"/>
    <mergeCell ref="P35:R35"/>
    <mergeCell ref="P34:R34"/>
    <mergeCell ref="L34:N34"/>
    <mergeCell ref="H34:J34"/>
    <mergeCell ref="L33:N33"/>
    <mergeCell ref="B17:G17"/>
    <mergeCell ref="H17:J17"/>
    <mergeCell ref="L17:N17"/>
    <mergeCell ref="B18:G18"/>
    <mergeCell ref="H18:J18"/>
    <mergeCell ref="L18:N18"/>
    <mergeCell ref="B19:G19"/>
    <mergeCell ref="H11:J12"/>
    <mergeCell ref="L11:N12"/>
    <mergeCell ref="P11:R12"/>
    <mergeCell ref="S11:U12"/>
    <mergeCell ref="B137:G137"/>
    <mergeCell ref="H137:J137"/>
    <mergeCell ref="L137:N137"/>
    <mergeCell ref="P137:R137"/>
    <mergeCell ref="S137:U137"/>
    <mergeCell ref="A139:G139"/>
    <mergeCell ref="H139:J139"/>
    <mergeCell ref="L139:N139"/>
    <mergeCell ref="P139:R139"/>
    <mergeCell ref="S139:U139"/>
    <mergeCell ref="B140:G140"/>
    <mergeCell ref="H140:J140"/>
    <mergeCell ref="L140:N140"/>
    <mergeCell ref="P140:R140"/>
    <mergeCell ref="S140:U140"/>
    <mergeCell ref="B141:G141"/>
    <mergeCell ref="H141:J141"/>
    <mergeCell ref="L141:N141"/>
    <mergeCell ref="P141:R141"/>
    <mergeCell ref="S141:U141"/>
    <mergeCell ref="B145:G145"/>
    <mergeCell ref="H145:J145"/>
    <mergeCell ref="L145:N145"/>
    <mergeCell ref="P145:R145"/>
    <mergeCell ref="S145:U145"/>
    <mergeCell ref="B142:G142"/>
    <mergeCell ref="H142:J142"/>
    <mergeCell ref="L142:N142"/>
    <mergeCell ref="P142:R142"/>
    <mergeCell ref="S142:U142"/>
    <mergeCell ref="B143:G143"/>
    <mergeCell ref="H143:J143"/>
    <mergeCell ref="L143:N143"/>
    <mergeCell ref="P143:R143"/>
    <mergeCell ref="S143:U143"/>
    <mergeCell ref="S148:U148"/>
    <mergeCell ref="B138:G138"/>
    <mergeCell ref="H138:J138"/>
    <mergeCell ref="L138:N138"/>
    <mergeCell ref="P138:R138"/>
    <mergeCell ref="A146:G146"/>
    <mergeCell ref="H146:J146"/>
    <mergeCell ref="L146:N146"/>
    <mergeCell ref="P146:R146"/>
    <mergeCell ref="S146:U146"/>
    <mergeCell ref="B148:G148"/>
    <mergeCell ref="H148:J148"/>
    <mergeCell ref="L148:N148"/>
    <mergeCell ref="P148:R148"/>
    <mergeCell ref="B147:G147"/>
    <mergeCell ref="H147:J147"/>
    <mergeCell ref="L147:N147"/>
    <mergeCell ref="P147:R147"/>
    <mergeCell ref="S147:U147"/>
    <mergeCell ref="A144:G144"/>
    <mergeCell ref="H144:J144"/>
    <mergeCell ref="L144:N144"/>
    <mergeCell ref="P144:R144"/>
    <mergeCell ref="S144:U144"/>
  </mergeCells>
  <phoneticPr fontId="2" type="noConversion"/>
  <printOptions horizontalCentered="1" verticalCentered="1"/>
  <pageMargins left="0.35433070866141736" right="0.35433070866141736" top="0.6692913385826772" bottom="0.78740157480314965" header="0.51181102362204722" footer="0.51181102362204722"/>
  <pageSetup paperSize="9" scale="98" orientation="portrait" r:id="rId1"/>
  <headerFooter alignWithMargins="0">
    <oddFooter>&amp;C&amp;P</oddFooter>
  </headerFooter>
  <rowBreaks count="2" manualBreakCount="2">
    <brk id="22" max="20" man="1"/>
    <brk id="58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의안제출</vt:lpstr>
      <vt:lpstr>의안제출!Print_Area</vt:lpstr>
    </vt:vector>
  </TitlesOfParts>
  <Company>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예산01</dc:creator>
  <cp:lastModifiedBy>user</cp:lastModifiedBy>
  <cp:lastPrinted>2014-04-08T05:26:52Z</cp:lastPrinted>
  <dcterms:created xsi:type="dcterms:W3CDTF">2005-05-07T02:26:37Z</dcterms:created>
  <dcterms:modified xsi:type="dcterms:W3CDTF">2014-04-09T02:12:09Z</dcterms:modified>
</cp:coreProperties>
</file>